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mynrma365.sharepoint.com/sites/CommunitySustainability/Shared Documents/General/05. Reporting/Annual Report/FY25 Annual Report/Final versions/"/>
    </mc:Choice>
  </mc:AlternateContent>
  <xr:revisionPtr revIDLastSave="229" documentId="8_{088C0ECA-D52B-43C3-9695-E7AA370A2787}" xr6:coauthVersionLast="47" xr6:coauthVersionMax="47" xr10:uidLastSave="{1C5F49DD-3113-4E08-80A7-0C7B77592F3A}"/>
  <workbookProtection workbookAlgorithmName="SHA-512" workbookHashValue="yF8IOYY62MxlREhuZp9nUM+sKGKJfGcnITR8nY4bDxeHdtGAQwYoUMJwpgUpO8F4sSJRzLilHw6h5BPbhoF4VA==" workbookSaltValue="lBmFMHz4XmLeNG7MMqTQLA==" workbookSpinCount="100000" lockStructure="1"/>
  <bookViews>
    <workbookView xWindow="28680" yWindow="-120" windowWidth="29040" windowHeight="15720" tabRatio="731" xr2:uid="{A6D99A2F-047F-4861-ABF9-16328271C629}"/>
  </bookViews>
  <sheets>
    <sheet name="Contents" sheetId="16" r:id="rId1"/>
    <sheet name="1. Methodology &gt;&gt;" sheetId="32" r:id="rId2"/>
    <sheet name="1.1 Basis of preparation" sheetId="9" r:id="rId3"/>
    <sheet name="1.2 Materiality" sheetId="8" r:id="rId4"/>
    <sheet name="1.3 Glossary" sheetId="28" r:id="rId5"/>
    <sheet name="2. NRMA's Climate Commitments" sheetId="30" state="hidden" r:id="rId6"/>
    <sheet name="2. ESG data tables &gt;&gt;" sheetId="31" r:id="rId7"/>
    <sheet name="2.1 Our People" sheetId="24" r:id="rId8"/>
    <sheet name="2.2 Environment" sheetId="25" r:id="rId9"/>
    <sheet name="2.3 Community" sheetId="29" r:id="rId10"/>
    <sheet name="1.1 Basis of preparation (2)" sheetId="33" state="hidden" r:id="rId11"/>
  </sheets>
  <definedNames>
    <definedName name="_xlnm.Print_Area" localSheetId="2">'1.1 Basis of preparation'!$A$1:$L$21</definedName>
    <definedName name="_xlnm.Print_Area" localSheetId="10">'1.1 Basis of preparation (2)'!$A$12:$L$25</definedName>
    <definedName name="_xlnm.Print_Area" localSheetId="3">'1.2 Materiality'!$B$1:$F$27</definedName>
    <definedName name="_xlnm.Print_Area" localSheetId="4">'1.3 Glossary'!$B$1:$E$57</definedName>
    <definedName name="_xlnm.Print_Area" localSheetId="5">'2. NRMA''s Climate Commitments'!$B$12:$D$24</definedName>
    <definedName name="_xlnm.Print_Area" localSheetId="7">'2.1 Our People'!$A$1:$K$41</definedName>
    <definedName name="_xlnm.Print_Area" localSheetId="8">'2.2 Environment'!$A$1:$R$107</definedName>
    <definedName name="_xlnm.Print_Area" localSheetId="9">'2.3 Community'!$A$1:$O$66</definedName>
    <definedName name="_xlnm.Print_Area" localSheetId="0">Contents!$A$1:$J$48</definedName>
    <definedName name="_xlnm.Print_Titles" localSheetId="4">'1.3 Glossary'!$1:$11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6" i="25" l="1"/>
  <c r="N74" i="25"/>
  <c r="N72" i="25"/>
  <c r="N70" i="25"/>
  <c r="N52" i="25"/>
  <c r="N51" i="25"/>
  <c r="N49" i="25"/>
  <c r="N48" i="25"/>
  <c r="N46" i="25"/>
  <c r="N45" i="25"/>
  <c r="N22" i="25" l="1"/>
  <c r="N66" i="25" l="1"/>
  <c r="N80" i="25" l="1"/>
  <c r="M42" i="29" l="1"/>
  <c r="M67" i="25" l="1"/>
  <c r="L67" i="25"/>
  <c r="N67" i="25" l="1"/>
  <c r="N78" i="25" l="1"/>
  <c r="N50" i="25"/>
  <c r="N47" i="25"/>
  <c r="N56" i="25" l="1"/>
  <c r="N44" i="25"/>
  <c r="N54" i="25"/>
  <c r="L44" i="29" l="1"/>
  <c r="L42" i="29"/>
  <c r="K42" i="29"/>
  <c r="M37" i="29"/>
  <c r="L37" i="29"/>
  <c r="K37" i="29"/>
  <c r="M30" i="29"/>
  <c r="L30" i="29"/>
  <c r="K30" i="29"/>
  <c r="N62" i="25"/>
  <c r="N83" i="25"/>
  <c r="M83" i="25"/>
  <c r="N58" i="25"/>
  <c r="M58" i="25"/>
  <c r="N42" i="25"/>
  <c r="M42" i="25"/>
  <c r="N35" i="25"/>
  <c r="M35" i="25"/>
  <c r="H34" i="24"/>
  <c r="G34" i="24"/>
  <c r="F34" i="24"/>
  <c r="M78" i="25" l="1"/>
  <c r="L78" i="25"/>
  <c r="M56" i="25"/>
  <c r="L56" i="25"/>
  <c r="M54" i="25"/>
  <c r="L54" i="25"/>
  <c r="L62" i="25"/>
  <c r="M62" i="25"/>
  <c r="L25" i="29" l="1"/>
  <c r="M25" i="29" s="1"/>
  <c r="F15" i="24" l="1"/>
  <c r="F18" i="24" l="1"/>
  <c r="K26" i="29"/>
  <c r="L26" i="29"/>
  <c r="F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tc={3DA39D35-9977-4EE2-AFDD-5AC117CC1143}</author>
    <author>tc={6444B083-7145-4897-ADA1-46C2E67A5230}</author>
  </authors>
  <commentList>
    <comment ref="C14" authorId="0" shapeId="0" xr:uid="{3DA39D35-9977-4EE2-AFDD-5AC117CC1143}">
      <text>
        <t>[Threaded comment]
Your version of Excel allows you to read this threaded comment; however, any edits to it will get removed if the file is opened in a newer version of Excel. Learn more: https://go.microsoft.com/fwlink/?linkid=870924
Comment:
    @Troy Favell  per my message to Jo, let's make all of the years consistent here. I would prefer to use FY27 / FY28 for absolute clarity 
Reply:
    Hi @Emma - please see that I've updated accordingly. (CC: @Troy)</t>
      </text>
    </comment>
    <comment ref="C15" authorId="1" shapeId="0" xr:uid="{6444B083-7145-4897-ADA1-46C2E67A5230}">
      <text>
        <t>[Threaded comment]
Your version of Excel allows you to read this threaded comment; however, any edits to it will get removed if the file is opened in a newer version of Excel. Learn more: https://go.microsoft.com/fwlink/?linkid=870924
Comment:
    @Troy Favell  this is currently missing the policy &amp; advocacy commitment - could you please add it?</t>
      </text>
    </comment>
  </commentList>
</comments>
</file>

<file path=xl/sharedStrings.xml><?xml version="1.0" encoding="utf-8"?>
<sst xmlns="http://schemas.openxmlformats.org/spreadsheetml/2006/main" count="466" uniqueCount="359">
  <si>
    <t>About us</t>
  </si>
  <si>
    <r>
      <rPr>
        <b/>
        <sz val="12"/>
        <color theme="4" tint="-0.249977111117893"/>
        <rFont val="Calibri"/>
        <family val="2"/>
        <scheme val="minor"/>
      </rPr>
      <t xml:space="preserve">Over 105 years ago, the NRMA was created to serve Australians and fill the space that exists between private companies and government. That ambition still rings true today. We’re shaping what it looks like to be a modern mutual to continue supporting our members and improving the lives of all Australians. </t>
    </r>
    <r>
      <rPr>
        <sz val="11"/>
        <color theme="1"/>
        <rFont val="Calibri"/>
        <family val="2"/>
        <scheme val="minor"/>
      </rPr>
      <t xml:space="preserve">
Founded by Australian Prime minister J.C. Watson, the NRMA was purpose-made for Australians ‘to keep the country moving by connecting people and places’. A purpose our members can see, feel and trust every day, since 1920. We’ve grown beyond our legendary roadside assistance into one of the country’s largest member-owned organisations with a portfolio spanning road, travel and rewards, allowing us to create more value for those we serve. Today, we’re as strong in our advocacy and community work as we are known for our growing family of businesses, products and services.</t>
    </r>
  </si>
  <si>
    <t>Purpose of this Databook</t>
  </si>
  <si>
    <t>We consider our impact on society across three value drivers: Our People, Environment, and wider Community. Structured around these topics, the ESG Databook discloses NRMA's performance against key environmental, social and governance (ESG) metrics for FY25 and the prior 2 years, on topics that are considered material to our broader corporate strategy and sustainability themes. The 2025 ESG Databook is intended to be used as a companion to our 2025 Annual Report, providing data to support the disclosures and stories highlighted throughout the document.
For more background on NRMA's strategy, sustainability themes and value creation logic, please refer to pages 10-13 in our 2025 Annual Report.</t>
  </si>
  <si>
    <t>Table of Contents</t>
  </si>
  <si>
    <t>1. Methodology</t>
  </si>
  <si>
    <t xml:space="preserve">1.1 Basis of preparation </t>
  </si>
  <si>
    <t xml:space="preserve">1.2 Materiality process &amp; material topics </t>
  </si>
  <si>
    <t xml:space="preserve">1.3 Glossary - common terms &amp; definitions </t>
  </si>
  <si>
    <t>2. ESG Data Tables</t>
  </si>
  <si>
    <t>2.1 Our People</t>
  </si>
  <si>
    <t>Diversity &amp; Inclusion</t>
  </si>
  <si>
    <t>Health &amp; Safety</t>
  </si>
  <si>
    <t>2.2 Environment</t>
  </si>
  <si>
    <t>(EV) products &amp; offerings</t>
  </si>
  <si>
    <t>Operations</t>
  </si>
  <si>
    <t>Greenhouse gas emissions</t>
  </si>
  <si>
    <t>Energy consumption</t>
  </si>
  <si>
    <t>Environmental accreditations</t>
  </si>
  <si>
    <t>2.3 Community</t>
  </si>
  <si>
    <t>Reconciliation</t>
  </si>
  <si>
    <t>Road safety &amp; education</t>
  </si>
  <si>
    <t>Regional communities</t>
  </si>
  <si>
    <t>Policy &amp; advocacy positions supported</t>
  </si>
  <si>
    <t>THIS TAB HAS INTENTIONALLY BEEN LEFT BLANK</t>
  </si>
  <si>
    <r>
      <rPr>
        <b/>
        <sz val="9"/>
        <rFont val="Calibri"/>
        <family val="2"/>
        <scheme val="minor"/>
      </rPr>
      <t xml:space="preserve">This section details the basis on which the quantitative metrics in this NRMA FY25 Sustainability Data Book were developed.
</t>
    </r>
    <r>
      <rPr>
        <sz val="9"/>
        <rFont val="Calibri"/>
        <family val="2"/>
        <scheme val="minor"/>
      </rPr>
      <t xml:space="preserve">
This databook uses the best quality data available at the time of reporting, and reflects the NRMA's best efforts to deliver accurate and complete information. However, due to inherent limitations in data collection methods, we cannot guarantee the absolute accuracy of data presented, and disclaim any liability for errors or omissions.  
Unless otherwise stated the reporting period is 1 July 2024 to 30 June 2025 (FY25) - for all metrics that include a dynamic count (e.g., of people, vehicles, charging stations), numbers are reported as at 30 June, unless otherwise stated. To communicate year-on-year figures to track progress, FY24 refers to 1 July 2023 to 30 June 2024 and FY23 refers to 1 July 2022 to 30 June 2023. FY23* refers to FY23 figures that have been adjusted to reflect the acquisition of Coral Expeditions and Parks Assets in FY24 to allow for "Like for Like" comparisons from our FY23 baseline year.
</t>
    </r>
    <r>
      <rPr>
        <b/>
        <sz val="9"/>
        <rFont val="Calibri"/>
        <family val="2"/>
        <scheme val="minor"/>
      </rPr>
      <t>Corporate Boundary:</t>
    </r>
    <r>
      <rPr>
        <sz val="9"/>
        <rFont val="Calibri"/>
        <family val="2"/>
        <scheme val="minor"/>
      </rPr>
      <t xml:space="preserve"> 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Unless otherwise stated, it does not include performance data on assets in which NRMA maintains an equity share but no operational control.
Unless otherwise stated, all currency and payment figures are reported in Australian dollars (AUD) or millions of Australian dollars (AUD $m).
Unless required to be displayed as a decimal, numbers and percentages have been rounded to the nearest whole number.
The quantitative metrics in this  ESG Data Book were prepared and internally verified by the relevant subject matter experts, reviewed and verified by relevant senior managers and NRMA executives prior to Board approval.
NRMA aims to achieve reporting sustainability information that is comparable year on year, and with our peers, and industry benchmarks, and ensure the reported data is reliable and meets internal and external stakeholder expectations. Any restatements or repositioned data from previous financial years is outlined as a footnote in this ESG Data Book.</t>
    </r>
  </si>
  <si>
    <t xml:space="preserve">Topic </t>
  </si>
  <si>
    <t>Indicator</t>
  </si>
  <si>
    <t>Metric of Measure</t>
  </si>
  <si>
    <t>Metric Unit of Measure</t>
  </si>
  <si>
    <t>Scope</t>
  </si>
  <si>
    <t>Reportable Unit of Measure</t>
  </si>
  <si>
    <t>Metric formula</t>
  </si>
  <si>
    <t>Assumptions</t>
  </si>
  <si>
    <t>Data Source</t>
  </si>
  <si>
    <t>Methodology / Calculation</t>
  </si>
  <si>
    <t>Scope 1 emissions</t>
  </si>
  <si>
    <t>Scope 1</t>
  </si>
  <si>
    <t xml:space="preserve">Diesel consumed
Petrol consumed
E10 consumed
LPG consumed
Natural Gas consumed
Lubricants (Oils &amp; Greases) consumed
</t>
  </si>
  <si>
    <t>Litres (L) or Gigajoules (GJ)</t>
  </si>
  <si>
    <t xml:space="preserve">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t>
  </si>
  <si>
    <t>tCO2-e</t>
  </si>
  <si>
    <t>Total sum of measured fuel consumption. Method is as prescribed under the NGER Determination Act 2008</t>
  </si>
  <si>
    <t>Data is considered actual consumption unless otherwise noted. In some cases estimations are calculated.</t>
  </si>
  <si>
    <t>Fleet Management Fuel Card, Petrol Data consumption report, and LPG and Natural Gas invoices from Finance Teams.</t>
  </si>
  <si>
    <t>Y = Q X EF / 1000
Q = is the quantity of fuel consumed during the reporting year
EF = is the Scope 1 Method 1 emissions factor</t>
  </si>
  <si>
    <t>Scope 2 emissions
(Location Based)</t>
  </si>
  <si>
    <t>Scope 2</t>
  </si>
  <si>
    <t xml:space="preserve">Electricity purchased by sites under NRMA operational control
</t>
  </si>
  <si>
    <t>kilowatt hours (kWh)</t>
  </si>
  <si>
    <t>Total sum of measured electricity consumption. Method is as prescribed under the NGER Determination Act 2008</t>
  </si>
  <si>
    <t>Electricity consumption report from NRMA's energy reporting platform and electricity invoices as required from Finance Teams.
Supplementary data for the EV Network is received via NRMA reporting platforms.</t>
  </si>
  <si>
    <r>
      <t>Y = Q x EF/1000
Y = is the Scope 2 emission measured in tCO</t>
    </r>
    <r>
      <rPr>
        <vertAlign val="subscript"/>
        <sz val="10"/>
        <color theme="1"/>
        <rFont val="Calibri"/>
        <family val="2"/>
        <scheme val="minor"/>
      </rPr>
      <t>2</t>
    </r>
    <r>
      <rPr>
        <sz val="10"/>
        <color theme="1"/>
        <rFont val="Calibri"/>
        <family val="2"/>
        <scheme val="minor"/>
      </rPr>
      <t>-e
Q = is the quantity of electricity purchased or acquired from the electricity grid  during the year and consumed from the operation of the facility measured in kilowatt hours.
EF = is the scope 2 location-based emission factor, in kilograms of CO2-e emissions per kilowatt hour, for the State or Territory in which the consumption occurs.</t>
    </r>
  </si>
  <si>
    <t>Scope 2 emissions
(Market Based)</t>
  </si>
  <si>
    <t>Market-based Method (Scope 2 Emissions) - Unless otherwise specified, the market-based method to calculate scope 2 emissions.  
Under this method default residual grid emissions factors are used to convert the non-renewable portion of electricity purchased from public power grids into scope 2 emissions. 
Detailed methodology is accessible here: https://cer.gov.au/document/voluntary-market-based-scope-2-emissions-guideline</t>
  </si>
  <si>
    <t>GHG Emissions Displaced 
(EV Charging Network)</t>
  </si>
  <si>
    <t>Total greenhouse gases displaced/avoided as a result of NRMA EV network (tCO2-e)</t>
  </si>
  <si>
    <t xml:space="preserve">Unless otherwise stated, the data only covers the performance and activities over which NRMA maintains operational control. Specifically, GHG Emissions avoided relates  to the NRMA EV charging network. This includes NRMA’s wholly owned and operated assets, assets with an equity interest where NRMA maintains operational control, and the operational aspects of non-NRMA assets where we maintained operational control during the reporting period. </t>
  </si>
  <si>
    <t xml:space="preserve">Data is considered kWh delivered from charging unit to EV vehicle. </t>
  </si>
  <si>
    <t xml:space="preserve">GHG emissions displaced by the network is calculated by converting kWh delivered to distance travelled by our EV customers, and calculating the equivalent amount of fuel that would have been consumed in an internal combustion engine vehicles to drive the same distance.
EV vehicle efficiency assumptions from NRMA internal calculations using publicly available data sources on EV car sales and EV Wh per km efficiency.
</t>
  </si>
  <si>
    <t>Workforce Profile</t>
  </si>
  <si>
    <t>Headcount / Full-Time Equivalents (FTE)</t>
  </si>
  <si>
    <t xml:space="preserve">Total Employees:
- Permanent employees
- Temporary employees
- Full-time employees
- Part-time employees
</t>
  </si>
  <si>
    <t xml:space="preserve">Number of </t>
  </si>
  <si>
    <t>Count</t>
  </si>
  <si>
    <t>Total count of employees under the NRMA group for the reporting period.</t>
  </si>
  <si>
    <t>Data is considered actuals for the reporting period.</t>
  </si>
  <si>
    <t>Extracted from NRMA reporting platforms, data as of 30 June 2025.</t>
  </si>
  <si>
    <t>Count of Permanent employees, Temporary employees, Full-time employees and Part-time employees and casual employees.</t>
  </si>
  <si>
    <t>Workforce Gender Profile</t>
  </si>
  <si>
    <t xml:space="preserve">Permanent employees:
- Male
- Female
- Gender Diverse people
</t>
  </si>
  <si>
    <t>as a % of Total employees</t>
  </si>
  <si>
    <t>%</t>
  </si>
  <si>
    <t>Count of sub category divided by Total employees</t>
  </si>
  <si>
    <t>In 2023, NRMA undertook a materiality assessment with reference to the Global Reporting Initiative (GRI) to validate our current ESG strategy as well as to prepare for future reporting requirements, by ensuring our focus on the material ESG topics related to the NRMA. ​The topics identified in 2023 remain equally relevant to the organisation in 2025, and are reflected below.</t>
  </si>
  <si>
    <t>Materiality Process</t>
  </si>
  <si>
    <t xml:space="preserve">The materiality assessment was informed by five key inputs, the most critical of which was a 
1.  Desktop review: Sustainability standards such as ISSB, SASB, TNFD were assessed, to develop a long list of material ESG topics which could be relevant to the NRMA. 
2.  Benchmarking: Peers were assessed to understand the materiality topics which are relevant to them, as well as assess the NRMA’s ESG maturity when compared to those peers. 
3.  Internal documentation: Was reviewed to understand the current ESG environment &amp; material topics that are currently important to the organisation. 
4.  Stakeholder engagement: Stakeholders were engaged through surveys and focus groups to understand which material topics are important to them.
5.  Executive evaluation: NRMA Executive Committee reviewed the weighted outputs from the materiality process, to prioritise a final list of 7 material topics, taking a lens of 'double materiality' (considering both the impact on NRMA, and NRMA's ability to impact the broader community and environment). </t>
  </si>
  <si>
    <t xml:space="preserve">Outcomes of the materiality review: NRMA's material ESG topics
</t>
  </si>
  <si>
    <r>
      <t xml:space="preserve">Material Topic
</t>
    </r>
    <r>
      <rPr>
        <i/>
        <sz val="12"/>
        <color theme="0"/>
        <rFont val="Calibri"/>
        <family val="2"/>
        <scheme val="minor"/>
      </rPr>
      <t>(alphabetical order)</t>
    </r>
  </si>
  <si>
    <t>Description</t>
  </si>
  <si>
    <t>Referenced in 2025 Annual Report</t>
  </si>
  <si>
    <t>Climate change risk</t>
  </si>
  <si>
    <t>The physical and transitional risks affecting NRMA as a consequence of climate change. Physical risks are related to the direct impacts of a changing climate (e.g., more frequent and intense bushfires, floods, storms); Transitional risks are related to the impacts on NRMA as a result of climate-related policy changes, changing customer preferences, or costs of abatement.</t>
  </si>
  <si>
    <t>Pages 26, 51</t>
  </si>
  <si>
    <t>Customer privacy and data security</t>
  </si>
  <si>
    <t>Protecting customers by ensuring the safety of sensitive and confidential customer and member data, and ensuring strong cyber security at the NRMA.</t>
  </si>
  <si>
    <t>Page 50</t>
  </si>
  <si>
    <t>Diversity and equal opportunity</t>
  </si>
  <si>
    <t>Promoting diversity and inclusion, and protecting employees against discriminatory practices on the basis of gender, ethnicity, disability, religion, sexual orientation or carer responsibilities. Ensuring the NRMA is free from all forms of harassment, bullying, victimisation and vilification.</t>
  </si>
  <si>
    <t>Pages 20-21</t>
  </si>
  <si>
    <t>Greenhouse gas emissions and decarbonisation</t>
  </si>
  <si>
    <t>The direct and indirect greenhouse gas emissions associated with the NRMA conducting its operations (e.g., burning fuel, using electricity, procuring products and services), as well as the efforts undertaken to reduce these emissions.</t>
  </si>
  <si>
    <t>Pages 24-26</t>
  </si>
  <si>
    <t>Building and extending NRMA's strong relationships with First Nations communities, including the fair treatment and consultation on relevant matters, working with First Nation suppliers and employing First Nations people.</t>
  </si>
  <si>
    <t>Page 22-23</t>
  </si>
  <si>
    <t>Regional communities: engagement and economic inclusion</t>
  </si>
  <si>
    <t>The NRMA's economic and social impact on the regional communities in which we operate, and for which we undertake policy, advocacy and community activities.</t>
  </si>
  <si>
    <t>Pages 22-23</t>
  </si>
  <si>
    <t>Safety and well-being</t>
  </si>
  <si>
    <t>Preventing work-related injuries, ill health, accidents and supporting the wellbeing of all employees at the NRMA.​</t>
  </si>
  <si>
    <t>Pages 20-21, 50</t>
  </si>
  <si>
    <t>Organisation Hierarchy</t>
  </si>
  <si>
    <t>NRMA Group (Operational Boundary)</t>
  </si>
  <si>
    <t>NRMA Group comprises all lines of business, including: NRMA Roadside, NRMA Marine, NRMA Parks and Resorts, SIXT Car Hire, the Electric Vehicle Charging Network and Corporate Offices.
NRMA accounts for 100 percent of the GHG emissions from operations over which it has operational control. It does not account for GHG emissions from operations in which it owns an interest but has no operational control.</t>
  </si>
  <si>
    <t>Environment</t>
  </si>
  <si>
    <r>
      <t>Greenhouse gas emissions unit based on the global warming potential (GWP) of 7 greenhouse gases including: carbon dioxide (CO</t>
    </r>
    <r>
      <rPr>
        <vertAlign val="subscript"/>
        <sz val="11"/>
        <rFont val="Calibri"/>
        <family val="2"/>
        <scheme val="minor"/>
      </rPr>
      <t>2</t>
    </r>
    <r>
      <rPr>
        <sz val="11"/>
        <rFont val="Calibri"/>
        <family val="2"/>
        <scheme val="minor"/>
      </rPr>
      <t>), methane (CH</t>
    </r>
    <r>
      <rPr>
        <vertAlign val="subscript"/>
        <sz val="11"/>
        <rFont val="Calibri"/>
        <family val="2"/>
        <scheme val="minor"/>
      </rPr>
      <t>4</t>
    </r>
    <r>
      <rPr>
        <sz val="11"/>
        <rFont val="Calibri"/>
        <family val="2"/>
        <scheme val="minor"/>
      </rPr>
      <t>), nitrous oxide (N</t>
    </r>
    <r>
      <rPr>
        <vertAlign val="subscript"/>
        <sz val="11"/>
        <rFont val="Calibri"/>
        <family val="2"/>
        <scheme val="minor"/>
      </rPr>
      <t>2</t>
    </r>
    <r>
      <rPr>
        <sz val="11"/>
        <rFont val="Calibri"/>
        <family val="2"/>
        <scheme val="minor"/>
      </rPr>
      <t>O), Hydrofluorocarbons (HFCs), Polyfluoroalkyl Substances (PFCs), Sulfur hexafluoride (SF6) and Nitrogen trifluoride (NF3). The CO2-e unit is the equivalent of one metric tonne of these greenhouse gases in comparison to the impact of one metric tonne of CO2.</t>
    </r>
  </si>
  <si>
    <t xml:space="preserve">Total Group Operational Emissions Profile (tCO2-e) </t>
  </si>
  <si>
    <t>Emissions from Scope 1 and Scope 2 categories including both international and domestic emissions from Coral Expeditions.</t>
  </si>
  <si>
    <t>Scope 1 greenhouse gas emissions are emissions released into the atmosphere as a direct result of the activities undertaken by the NRMA Group. Scope 1 emissions are also referred to as direct emissions.</t>
  </si>
  <si>
    <t>Scope 2 emissions (location-based)</t>
  </si>
  <si>
    <t>Scope 2 emissions for the NRMA Group represent the emissions that were released outside our defined operational boundary to produce the electricity consumed - Emissions from purchased electricity, steam, heating, and cooling and calculated using the location-based methodology. Scope 2 emissions are also referred to as indirect emissions.</t>
  </si>
  <si>
    <t>Scope 2 emissions (market-based)</t>
  </si>
  <si>
    <t>Scope 2 emissions for the NRMA Group represent the emissions that were released outside our defined operational boundary to produce the electricity consumed - Emissions from purchased electricity, steam, heating, and cooling and calculated using the market-based methodology. The market-based method of estimating scope 2 emissions subtracts eligible renewable energy purchases from the total quantity of purchased or acquired electricity that is not considered renewable before applying an emissions factor to the residual electricity</t>
  </si>
  <si>
    <t>Direct emissions</t>
  </si>
  <si>
    <t>Direct emissions are emissions from sources that are owned or controlled by the reporting company.</t>
  </si>
  <si>
    <t>Indirect emissions</t>
  </si>
  <si>
    <r>
      <t>Indirect emissions</t>
    </r>
    <r>
      <rPr>
        <sz val="10"/>
        <color rgb="FF545456"/>
        <rFont val="Arial"/>
        <family val="2"/>
      </rPr>
      <t> are emissions that are a consequence of the activities of the reporting company, but occur at sources owned or controlled by another company</t>
    </r>
  </si>
  <si>
    <t>GHG Emissions displaced/avoided</t>
  </si>
  <si>
    <t>GHG emissions displaced/avoided by the network is calculated by converting kWh delivered to distance travelled by our EV customers, and calculating the equivalent amount of fuel that would have been consumed in  internal combustion engine vehicles to drive the same distance.</t>
  </si>
  <si>
    <t>Total Energy</t>
  </si>
  <si>
    <t>The sum of all energy sources, both renewable and non-renewable. NRMA reports stationary and non-stationary energy used by all Operations within its Corporate Boundary. NRMA's total energy use consists of:
- Total Electricity
- Non-Renewable Liquid Fuels
- Renewable Liquid Fuels
- Non-Renewable Gaseous Fuels</t>
  </si>
  <si>
    <t>kWh</t>
  </si>
  <si>
    <t>Kilowatt hours.</t>
  </si>
  <si>
    <t>MWh</t>
  </si>
  <si>
    <t>Megawatt hours.</t>
  </si>
  <si>
    <t>Total Energy Consumed (MWh)</t>
  </si>
  <si>
    <t>Total Energy is the sum of all energy sources, both renewable and non-renewable. NRMA reports stationary and non-stationary energy used by all Operations within the NRMA Group. Total energy use consists of:
- Total Electricity
- Total Liquid Fuels
- Non-Renewable Gaseous Fuels</t>
  </si>
  <si>
    <t>Installed rooftop solar capacity (kW)</t>
  </si>
  <si>
    <t xml:space="preserve">The cumulative capacity of installed solar panels across the NRMA network, largely concentrated in our Parks and Resorts business. </t>
  </si>
  <si>
    <t>Total electricity consumed (MWh)</t>
  </si>
  <si>
    <t>The sum of all electricity used including grid supplied electricity, from non-renewable and renewable sources, and any electricity generated onsite.</t>
  </si>
  <si>
    <t>Renewable sourced electricity</t>
  </si>
  <si>
    <t>The sum of renewables inherently supplied within the relevant electricity grid (where available) plus any additional renewable electricity purchases via bundled and unbundled energy attribute certificates (EAC) such as Renewable Energy Certificates (RECs), Direct Power Purchase Agreements (PPAs), retail GreenPower and onsite generation.</t>
  </si>
  <si>
    <t>EV Charging Sites</t>
  </si>
  <si>
    <t>A charging site is an individual location which may have multiple chargers and charging points</t>
  </si>
  <si>
    <t>EV Chargers</t>
  </si>
  <si>
    <t>A charger is a standalone unit (located at charging sites) which can have multiple charging points attached</t>
  </si>
  <si>
    <t>EV Charging Points</t>
  </si>
  <si>
    <t>A Charging Point(s) delivers power to the car via a connector(s) or charging hose. FY22 and FY23 charging point figures are estimated based on the FY24 ratio of sites to charging points</t>
  </si>
  <si>
    <t>Total Liquid Fuels</t>
  </si>
  <si>
    <t xml:space="preserve">The sum of both non-renewable liquid fuels and renewable liquid fuels. </t>
  </si>
  <si>
    <t>Non-Renewable Liquid Fuels</t>
  </si>
  <si>
    <t>Liquid fuels from non-renewable carbon based fossil sources such as petroleum and diesel.</t>
  </si>
  <si>
    <t>Natural Gas</t>
  </si>
  <si>
    <t>The combustion of natural gas distributed in a pipeline, town gas, unprocessed natural gas and compressed natural gas.</t>
  </si>
  <si>
    <t>Resource Advisor</t>
  </si>
  <si>
    <t>Reporting platform that provides consolidated data from utility provider invoices</t>
  </si>
  <si>
    <t>SiXT useable fleet</t>
  </si>
  <si>
    <t>Represents the average number of vehicles available for commercial use during a given month, calculated on a pro-rata basis to reflect the precise timing of fleet additions and disposals. It includes all vehicles that Kingmill holds on its balance sheet or operating leases.  This metric is limited to the corporate-owned fleet and specifically excludes any vehicles managed by or owned under the franchise network</t>
  </si>
  <si>
    <t>Diversity and Inclusion</t>
  </si>
  <si>
    <t>Employees</t>
  </si>
  <si>
    <t>Individuals under contract or on payroll.</t>
  </si>
  <si>
    <t>Full-time employees</t>
  </si>
  <si>
    <t>Permanent Employees, Those who typically work 35-38 hours per week.</t>
  </si>
  <si>
    <t>Part-time employees</t>
  </si>
  <si>
    <t>Permanent employees, Those who work fewer hours than full-time employees on a regular basis.</t>
  </si>
  <si>
    <t>Casual employees</t>
  </si>
  <si>
    <t>Not permanent employees and are hired on an irregular or as-needed basis without guaranteed hours.</t>
  </si>
  <si>
    <t>Gender %</t>
  </si>
  <si>
    <t>The % of employees who identify as female or male.</t>
  </si>
  <si>
    <t>Gender pay gap - total remuneration, all employees</t>
  </si>
  <si>
    <t>Difference between the average total remuneration of men and women within the organisation, including base salary, overtime, bonuses, superannuation and additional payments for private sector employees. It also includes the annualised full time equivalent salaries of casual and part time workers.</t>
  </si>
  <si>
    <t>Gender pay gap - base remuneration, all employees</t>
  </si>
  <si>
    <t>Difference between the average base remuneration of men and women within the organisation, excluding overtime, bonuses superannuation and additional payments for private sector employees. It also includes the annualised full time equivalent salaries of casual and part time workers.</t>
  </si>
  <si>
    <t>Social / Health and Safety</t>
  </si>
  <si>
    <t>Lost Time Injuries</t>
  </si>
  <si>
    <t>Lost time injury is an injury or illness sustained by an employee or contractor which resulted in a fatality, permanent disability or lost time from work.</t>
  </si>
  <si>
    <t>Serious injuries</t>
  </si>
  <si>
    <t>Any injury or illness that results in an injured worker being unfit for more than 10 full days as well as the claims cost exceeding $10,000.</t>
  </si>
  <si>
    <t>Serious injury frequency rate</t>
  </si>
  <si>
    <t>The number of injuries per 1,000,000 employee-hours worked.</t>
  </si>
  <si>
    <t>Lost time injury frequency rate (LTIFR)</t>
  </si>
  <si>
    <t>The total number of Lost Time Injuries per million hours.</t>
  </si>
  <si>
    <t>Community</t>
  </si>
  <si>
    <t>Reconciliation Action Plan (RAP)</t>
  </si>
  <si>
    <t>A Reconciliation Action Plan (RAP) is a formal commitment to reconciliation based on five dimensions: historical acceptance, race relations, equality and equity, institutional integrity, and unity. A RAP assists organisations to foster an enabling environment that promotes Aboriginal and Torres Strait Islander peoples' empowerment.</t>
  </si>
  <si>
    <t>Innovate RAP</t>
  </si>
  <si>
    <t>An 'Innovate' RAP is the second of four RAP levels. It requires the participating organisation to gain a deeper understanding of its sphere of influence and identify the best approaches to advance reconciliation. It focuses on strengthening relationships with Aboriginal and Torres Strait Islander people, and piloting strategies for further reconciliation commitments and to empower Aboriginal and Torres Strait Islander people.</t>
  </si>
  <si>
    <t>Stretch RAP</t>
  </si>
  <si>
    <t>A Stretch RAP demonstrates strong meaningful engagement between the participating organisation, and both internal and external Aboriginal and Torres Strait Islander stakeholders. Participating companies need to have established a very strong approach towards advancing reconciliation internally and within their sphere of influence. The Stretch RAP embeds reconciliation initiatives into business strategies, so they become ‘business as usual’. It is focused on high impact commitments based on defined measurable targets and goals.</t>
  </si>
  <si>
    <t>Our products &amp; offerings</t>
  </si>
  <si>
    <r>
      <t xml:space="preserve">Baseline 
</t>
    </r>
    <r>
      <rPr>
        <b/>
        <sz val="9.5"/>
        <color theme="0"/>
        <rFont val="Calibri"/>
        <family val="2"/>
        <scheme val="minor"/>
      </rPr>
      <t>(Normalised for acquisitions &amp; divestments)</t>
    </r>
  </si>
  <si>
    <t>250 public EV charging sites, including 180 in regional Australia by FY27</t>
  </si>
  <si>
    <t>NA</t>
  </si>
  <si>
    <t>100% of our owned parks and resorts have EV chargers installed by FY28.</t>
  </si>
  <si>
    <t>Our  operations</t>
  </si>
  <si>
    <t>Net zero across our operations and value chain by 2050</t>
  </si>
  <si>
    <t>-</t>
  </si>
  <si>
    <t>30% reduction in scope 1 &amp; 2 groupwide by FY30 vs. FY23 baseline</t>
  </si>
  <si>
    <t>FY23 1&amp;2</t>
  </si>
  <si>
    <t>50% reduction in scope 1 &amp; 2 for all businesses outside marine by FY30 vs. FY23 baseline</t>
  </si>
  <si>
    <t>Transition to 100% renewable purchased electricity across NRMA group businesses by FY30</t>
  </si>
  <si>
    <t>40% suppliers (by emissions volume) engaged on sustainability &amp; emissions reduction (scope 3) by FY27</t>
  </si>
  <si>
    <r>
      <t>Gender diversity</t>
    </r>
    <r>
      <rPr>
        <b/>
        <vertAlign val="superscript"/>
        <sz val="11"/>
        <color theme="1"/>
        <rFont val="Calibri"/>
        <family val="2"/>
        <scheme val="minor"/>
      </rPr>
      <t>1</t>
    </r>
  </si>
  <si>
    <t>FY23</t>
  </si>
  <si>
    <t>FY24</t>
  </si>
  <si>
    <t>FY25</t>
  </si>
  <si>
    <t>Total employees</t>
  </si>
  <si>
    <t>Employees:  % female</t>
  </si>
  <si>
    <t>Employees: % male</t>
  </si>
  <si>
    <t>Managers: % female</t>
  </si>
  <si>
    <t>Managers: % male</t>
  </si>
  <si>
    <t>Gender pay gap: total remuneration, all employees</t>
  </si>
  <si>
    <t>Gender pay gap: base remuneration, all employees</t>
  </si>
  <si>
    <t>Accreditations</t>
  </si>
  <si>
    <t>Accreditation</t>
  </si>
  <si>
    <t>Award</t>
  </si>
  <si>
    <t>Workplace Gender Equality Agency (WGEA)</t>
  </si>
  <si>
    <t>Employer of Choice for Gender Equality.
EOCGE certification since Feb 2021</t>
  </si>
  <si>
    <t>The Employer of Choice for Gender Equality (EOCGE) citation has been refreshed for 2025 to better reflect the evolving standards of best practice in workplace gender equality and to encourage broader participation across industries. The updated framework now offers two levels of recognition: Employer Committed to Gender Equality, a new entry-level citation acknowledging organisations actively building foundational practices, and the established Employer of Choice for Gender Equality, awarded to those demonstrating sustained and measurable outcomes across leadership, strategy, education, and employee experience. These changes aim to make the program more inclusive while maintaining a strong benchmark for excellence. The NRMA will be resubmitting for certification in late 2025 and is proudly pursuing the highest level of recognition under the new criteria.</t>
  </si>
  <si>
    <t>The Australian Workplace Equality Index (AWEI)</t>
  </si>
  <si>
    <t>Gold since 2024</t>
  </si>
  <si>
    <t xml:space="preserve">The AWEI is best known as the definitive Australian national benchmark on LGBTQ workplace inclusion, comprising the largest and only national employee survey designed to gauge overall impact of inclusion initiatives on organisational culture. </t>
  </si>
  <si>
    <t>Serious injuries (per reporting year)</t>
  </si>
  <si>
    <t>Serious injury frequency rate (per million hours)</t>
  </si>
  <si>
    <t>Lost time injuries  (per reporting year)</t>
  </si>
  <si>
    <t>Lost time injury frequency rate (per million hours)</t>
  </si>
  <si>
    <t>1 Gender diversity metrics align with WGEA reporting requirements and are reflective of the WGEA reporting period (1 Jan 2024 to the 31 December 2024), reported as at 31 March 2025.</t>
  </si>
  <si>
    <t>Public electric vehicle (EV) fast charging network</t>
  </si>
  <si>
    <r>
      <t>FY23 (adj)</t>
    </r>
    <r>
      <rPr>
        <vertAlign val="superscript"/>
        <sz val="11"/>
        <color theme="1"/>
        <rFont val="Calibri"/>
        <family val="2"/>
        <scheme val="minor"/>
      </rPr>
      <t>1</t>
    </r>
  </si>
  <si>
    <t>EV public charging roll out</t>
  </si>
  <si>
    <t>Number of EV fast charging sites</t>
  </si>
  <si>
    <r>
      <t>Number of EV DC fast charging points</t>
    </r>
    <r>
      <rPr>
        <vertAlign val="superscript"/>
        <sz val="11"/>
        <color theme="1"/>
        <rFont val="Calibri"/>
        <family val="2"/>
        <scheme val="minor"/>
      </rPr>
      <t>2</t>
    </r>
  </si>
  <si>
    <t>Energy source for NRMA public fast charging network</t>
  </si>
  <si>
    <t>Renewable electricity %, on-grid sites (via Greenpower/procurement)</t>
  </si>
  <si>
    <r>
      <t>Renewable electricity %, off-grid sites (via solar and batteries)</t>
    </r>
    <r>
      <rPr>
        <vertAlign val="superscript"/>
        <sz val="11"/>
        <rFont val="Calibri"/>
        <family val="2"/>
        <scheme val="minor"/>
      </rPr>
      <t>3</t>
    </r>
  </si>
  <si>
    <t>Renewable electricity %, all sites</t>
  </si>
  <si>
    <t xml:space="preserve">Climate impact of NRMA public fast charging network </t>
  </si>
  <si>
    <r>
      <t>Estimated greenhouse gases displaced/avoided as a result of NRMA EV network</t>
    </r>
    <r>
      <rPr>
        <vertAlign val="superscript"/>
        <sz val="11"/>
        <rFont val="Calibri"/>
        <family val="2"/>
        <scheme val="minor"/>
      </rPr>
      <t xml:space="preserve">4 </t>
    </r>
    <r>
      <rPr>
        <sz val="11"/>
        <rFont val="Calibri"/>
        <family val="2"/>
        <scheme val="minor"/>
      </rPr>
      <t>(tCO2-e)</t>
    </r>
  </si>
  <si>
    <t>Zero-emissions kilometres powered by the NRMA EV network (estimated, million kilometres)</t>
  </si>
  <si>
    <t>EV-ready travel destinations</t>
  </si>
  <si>
    <t>EV charging at NRMA-owned travel destinations</t>
  </si>
  <si>
    <t>Number of NRMA-owned travel destinations equipped with EV chargers</t>
  </si>
  <si>
    <t>% of owned travel destinations equipped with EV chargers</t>
  </si>
  <si>
    <t>Number of EV charging points at NRMA owned travel destinations</t>
  </si>
  <si>
    <t>EV &amp; Hybrid rentals</t>
  </si>
  <si>
    <r>
      <t>Percentage of EVs in the SiXT useable fleet</t>
    </r>
    <r>
      <rPr>
        <vertAlign val="superscript"/>
        <sz val="11"/>
        <rFont val="Calibri"/>
        <family val="2"/>
        <scheme val="minor"/>
      </rPr>
      <t>5</t>
    </r>
  </si>
  <si>
    <r>
      <t>Percentage of Hybrids in the SiXT useable fleet</t>
    </r>
    <r>
      <rPr>
        <vertAlign val="superscript"/>
        <sz val="11"/>
        <rFont val="Calibri"/>
        <family val="2"/>
        <scheme val="minor"/>
      </rPr>
      <t>5</t>
    </r>
  </si>
  <si>
    <t>Our operations</t>
  </si>
  <si>
    <r>
      <t>Greenhouse Gas Emissions (tCO</t>
    </r>
    <r>
      <rPr>
        <b/>
        <vertAlign val="subscript"/>
        <sz val="11"/>
        <color theme="1"/>
        <rFont val="Calibri"/>
        <family val="2"/>
        <scheme val="minor"/>
      </rPr>
      <t>2</t>
    </r>
    <r>
      <rPr>
        <b/>
        <sz val="11"/>
        <color theme="1"/>
        <rFont val="Calibri"/>
        <family val="2"/>
        <scheme val="minor"/>
      </rPr>
      <t>-e)</t>
    </r>
  </si>
  <si>
    <t>Group Scope 1 emissions (Fuel emissions)</t>
  </si>
  <si>
    <t xml:space="preserve">Road  </t>
  </si>
  <si>
    <t>Travel</t>
  </si>
  <si>
    <t>Scope 2 emissions (Electricity emissions - Location Based)</t>
  </si>
  <si>
    <t>Scope 2 emissions (Electricity emissions - Market Based)</t>
  </si>
  <si>
    <t xml:space="preserve">Total Scope 1 &amp; 2 - Location Based </t>
  </si>
  <si>
    <t xml:space="preserve">Total Scope 1 &amp; 2 - Market Based </t>
  </si>
  <si>
    <t>Energy</t>
  </si>
  <si>
    <t>Total energy consumption (MWh)</t>
  </si>
  <si>
    <t>Electricity consumption (MWh)</t>
  </si>
  <si>
    <t>Total electricity consumed</t>
  </si>
  <si>
    <t>% Electricity from renewable sources</t>
  </si>
  <si>
    <t>Liquid fuels consumption (Litres)</t>
  </si>
  <si>
    <t>Diesel</t>
  </si>
  <si>
    <t>Hide Rows when completed</t>
  </si>
  <si>
    <t>MWh - used for calculation of Total Energy consumption  - above</t>
  </si>
  <si>
    <t>ULP</t>
  </si>
  <si>
    <t>E10</t>
  </si>
  <si>
    <t>LPG</t>
  </si>
  <si>
    <t>Total liquid fuels</t>
  </si>
  <si>
    <t>Natural Gas consumed (MJ)</t>
  </si>
  <si>
    <t>Waste management and recycling</t>
  </si>
  <si>
    <t>Number of lead-acid batteries collected and sent to our recycling partner</t>
  </si>
  <si>
    <t>Our environmental accreditations</t>
  </si>
  <si>
    <t>Accredited business</t>
  </si>
  <si>
    <t>Active since</t>
  </si>
  <si>
    <t>Ecotourism Eco Certification</t>
  </si>
  <si>
    <t>Coral Expeditions</t>
  </si>
  <si>
    <t>Ecotourism Australia's ECO Certification ensures tourism operators deliver environmentally responsible and culturally respectful nature-based experiences. It confirms a commitment to sustainability and high-quality visitor experiences.</t>
  </si>
  <si>
    <t>Atherton Tablelands Holiday Park</t>
  </si>
  <si>
    <t>Cape Hillsborough Holiday Park</t>
  </si>
  <si>
    <t>Palm Cove Holiday Park</t>
  </si>
  <si>
    <t>Turtle Sands Holiday Park</t>
  </si>
  <si>
    <t>Green Marine Certification</t>
  </si>
  <si>
    <t>My Fast Ferry</t>
  </si>
  <si>
    <t>Green Marine certification is a voluntary program that guides marine industries in improving environmental performance. It focuses on areas like emissions, underwater noise, and waste to promote sustainability.</t>
  </si>
  <si>
    <t>Australian Tourism Industry Council (ATIC) Sustainable Tourism Accreditation</t>
  </si>
  <si>
    <t>Gordon River Cruises</t>
  </si>
  <si>
    <t>Quality Tourism Australia's Sustainable Tourism Accreditation recognizes businesses that deliver exceptional visitor experiences while meeting high standards in environmental and cultural sustainability.</t>
  </si>
  <si>
    <t>Australian Tourism Industry Council (ATIC) EcoStar Accreditation</t>
  </si>
  <si>
    <t>EcoStar Accreditation highlights tourism businesses with outstanding environmental practices, offering genuine eco experiences and supporting conservation and community wellbeing at the highest level.</t>
  </si>
  <si>
    <t>Tourism Council WA Marine Tourism</t>
  </si>
  <si>
    <t>Marine Tourism Accreditation in WA recognizes operators who meet high standards in sustainability, safety, and professionalism in marine tourism.</t>
  </si>
  <si>
    <t>1 FY23 (adj) numbers for energy and emissions are adjusted to reflect the acquisition of Coral Expeditions and Parks assets in FY24 to allow for "Like for Like" comparisons. Includes both international and domestic emissions for Coral Expeditions. Granular historical data on LPG/Nat Gas/ULP not available for newly acquired Parks, so adjustment has been made at the aggregate scope 1 emissions level for these sites 
2 A Charging Point(s) delivers power to the car via a charging cable. FY22 and FY23 charging point figures are estimated based on the FY24 ratio of sites to charging points
3 A backup diesel generator is used when the battery is depleted as there is no grid supplied electricity available at these remote locations
4 GHG emissions displaced by the network is calculated by converting kWh delivered to distance travelled by our EV customers, and calculating the equivalent amount of fuel that would have been consumed in internal combustion engine vehicles to drive the same distance. F23 - F24 results had been restated with a new calculation methodology in FY25, changing from a representative EV efficiency to a proportionate efficiency based on EV sales data.  
5 SiXT EV and hybrid vehicle numbers are based on the fleet mix from June in each reporting period</t>
  </si>
  <si>
    <t>Advancing our Reconciliation journey is a key priority for NRMA. Our first RAP was launched in 2016; we are currently on our third RAP, which is a 'Stretch' RAP - the second highest level.</t>
  </si>
  <si>
    <t>NRMA RAP</t>
  </si>
  <si>
    <t>Years</t>
  </si>
  <si>
    <r>
      <rPr>
        <sz val="11"/>
        <color rgb="FF000000"/>
        <rFont val="Calibri"/>
        <family val="2"/>
        <scheme val="minor"/>
      </rPr>
      <t xml:space="preserve">Stretch </t>
    </r>
    <r>
      <rPr>
        <i/>
        <sz val="9"/>
        <color rgb="FF000000"/>
        <rFont val="Calibri"/>
        <family val="2"/>
        <scheme val="minor"/>
      </rPr>
      <t>(Current)</t>
    </r>
  </si>
  <si>
    <t>2024 to 2026</t>
  </si>
  <si>
    <t>Stretch</t>
  </si>
  <si>
    <t>2019 to 2022</t>
  </si>
  <si>
    <t>Innovate</t>
  </si>
  <si>
    <t>2016 to 2018</t>
  </si>
  <si>
    <t>Outcomes</t>
  </si>
  <si>
    <t>External spend with First Nations owned businesses ($AUD)</t>
  </si>
  <si>
    <t>Number of (2-way) partnerships with First Nations owned organisations and/or First Nations communities</t>
  </si>
  <si>
    <t>Number of employees that have completed cultural awareness training (cumulative)</t>
  </si>
  <si>
    <t>Number of employees that have completed cultural awareness training (cumulative) as a % of Total Employees</t>
  </si>
  <si>
    <t>Education</t>
  </si>
  <si>
    <t>Program</t>
  </si>
  <si>
    <t>Number of school aged students educated on road safety</t>
  </si>
  <si>
    <t>Number of school aged students participating in NRMA's Future of Transport Challenge</t>
  </si>
  <si>
    <t>Regional electric vehicle (EV) charging</t>
  </si>
  <si>
    <r>
      <t>Number of EV fast charging sites in the NRMA fast charging network - Regional</t>
    </r>
    <r>
      <rPr>
        <vertAlign val="superscript"/>
        <sz val="11"/>
        <rFont val="Calibri"/>
        <family val="2"/>
        <scheme val="minor"/>
      </rPr>
      <t>1</t>
    </r>
  </si>
  <si>
    <t>Number of EV DC fast charging points in NRMA fast charging network - Regional</t>
  </si>
  <si>
    <t>Community programs</t>
  </si>
  <si>
    <r>
      <t>NRMA Community support including NRMA in Town, Outback Links and Disaster Recovery : Staff hours</t>
    </r>
    <r>
      <rPr>
        <vertAlign val="superscript"/>
        <sz val="11"/>
        <color rgb="FF000000"/>
        <rFont val="Calibri"/>
        <family val="2"/>
        <scheme val="minor"/>
      </rPr>
      <t>2</t>
    </r>
  </si>
  <si>
    <t>NRMA EV Drive Days</t>
  </si>
  <si>
    <t>Number of Drive Days</t>
  </si>
  <si>
    <t>Number of Drive Day events (towns visited)</t>
  </si>
  <si>
    <t>Number of EV test drives</t>
  </si>
  <si>
    <t>Topic</t>
  </si>
  <si>
    <t>Support provided</t>
  </si>
  <si>
    <t>'Driving High' Policy Report and Drug Driving Tests </t>
  </si>
  <si>
    <t xml:space="preserve">The NRMA released the 'Driving High' policy report and advocated for expanded drug testing and enforcement to address the growing issue of drug-impaired driving in NSW. </t>
  </si>
  <si>
    <t xml:space="preserve">The NSW Government met its target of 200,000 drug driving tests, demonstrating significant enforcement progress. </t>
  </si>
  <si>
    <t xml:space="preserve">Mandatory Product Standards for Micromobility Batteries </t>
  </si>
  <si>
    <t xml:space="preserve">Worked with government, industry, and safety regulators to support the adoption of mandatory standards and certification processes for lithium-ion batteries in e-scooters and e-bikes. </t>
  </si>
  <si>
    <t xml:space="preserve">The NSW Government introduced mandatory product standards and certification requirements for micromobility batteries. </t>
  </si>
  <si>
    <t xml:space="preserve">Federation Funding Agreement on Land Transport </t>
  </si>
  <si>
    <t xml:space="preserve">Advocated for harmonised funding commitments and accountability across jurisdictions to ensure coordinated national investment in land transport. </t>
  </si>
  <si>
    <t xml:space="preserve">All states and the Commonwealth signed the Federation Funding Agreement on Land Transport to align infrastructure priorities. </t>
  </si>
  <si>
    <t xml:space="preserve">Increased Regional and Local Roads Funding </t>
  </si>
  <si>
    <t xml:space="preserve">Engaged with NSW government to push for increased funding to improve the safety and resilience of local and regional road networks. </t>
  </si>
  <si>
    <t xml:space="preserve">An additional $800 million was committed to support regional and local road upgrades. </t>
  </si>
  <si>
    <t xml:space="preserve">Expansion of Outback Links Program </t>
  </si>
  <si>
    <t xml:space="preserve">Participated in disaster recovery support program to aid remote communities affected by climate-related disasters. </t>
  </si>
  <si>
    <t xml:space="preserve">The Outback Links program was expanded to deliver improved support and resources to more communities in need. </t>
  </si>
  <si>
    <t>New Vehicle Efficiency Standard (NVES)</t>
  </si>
  <si>
    <t xml:space="preserve">Engaged with relevant ministerial, departmental and industry stakeholders, and leveraged industry bodies such as the AAA, Electric Vehicle Council and Smart Energy Council. </t>
  </si>
  <si>
    <t>Our government submissions and associated advocacy on fuel efficiency standards helped shape Australia's 'New Vehicle Efficiency Standard'.</t>
  </si>
  <si>
    <t>1 Regional defined as locations outside of state capital cities</t>
  </si>
  <si>
    <t>2 Community support metric expanded to include other community support activities and prior years restated based on estimated hours of support</t>
  </si>
  <si>
    <r>
      <rPr>
        <b/>
        <sz val="9"/>
        <color theme="1"/>
        <rFont val="Calibri"/>
        <family val="2"/>
        <scheme val="minor"/>
      </rPr>
      <t xml:space="preserve">This section details the basis on which the quantitative metrics in this NRMA FY24 Sustainability Data Book were developed.
</t>
    </r>
    <r>
      <rPr>
        <sz val="9"/>
        <color theme="1"/>
        <rFont val="Calibri"/>
        <family val="2"/>
        <scheme val="minor"/>
      </rPr>
      <t xml:space="preserve">
Unless otherwise stated the reporting period is 1 July 2023 to 30 June 2024.
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Unless otherwise stated, it does not include performance data on assets in which NRMA maintains an equity share but no operational control.
Unless otherwise stated, all currency and payment figures are reported in Australian dollars (AUD) or millions of Australian dollars (AUD $m).
Unless required to be displayed as a decimal, numbers and percentages have been rounded to the nearest whole number.
The quantitative metrics in this FY24 ESG Data Book were prepared and internally verified by the relevant subject matter experts, reviewed and verified by relevant senior managers and NRMA executives prior to Board approval.
</t>
    </r>
    <r>
      <rPr>
        <sz val="9"/>
        <color rgb="FFFFC000"/>
        <rFont val="Calibri"/>
        <family val="2"/>
        <scheme val="minor"/>
      </rPr>
      <t>The reporting indicators included in this FY24 ESG Data Book were collated from various international reporting initiatives and frameworks, and were determined in terms of relevance to the business activities of NRMA. These included: the Global Reporting Initiative (GRI); the Sustainability Accounting Standards Board (SASB) standards; the Task Force on Climate-related Financial Disclosures (TCFD); and NRMA’s internal and external reporting requirements.</t>
    </r>
    <r>
      <rPr>
        <sz val="9"/>
        <color theme="1"/>
        <rFont val="Calibri"/>
        <family val="2"/>
        <scheme val="minor"/>
      </rPr>
      <t xml:space="preserve">
NRMA aims to achieve reporting sustainability information that is comparable year on year, and with our peers, and industry benchmarks, and ensure the reported data is reliable and meets internal and external stakeholder expectations. Any restatements or repositioned data from previous financial years is outlined as a footnote in this FY24 ESG Data Book.</t>
    </r>
  </si>
  <si>
    <t>Pillar</t>
  </si>
  <si>
    <t>Reportable Unit of Measuire</t>
  </si>
  <si>
    <t>Notes/References</t>
  </si>
  <si>
    <t>Scope 1 and 2 greenhouse gas emissions</t>
  </si>
  <si>
    <t>Total GHG emissions released to the atmosphere as a direct result of an activity, or series of activities at a facility level. Includes breakdown and subset showing significant scope 1 emissions sources:
- Fugitive Emissions (all assets)
- Subset - Fugitive Emissions (natural gas transmission pipelines)
- Power Generation Assets Emissions</t>
  </si>
  <si>
    <t>All assets under NRMA's operational control.</t>
  </si>
  <si>
    <t>Total sum of measured fuel consumption. Method is as perscribed under the NGER Determination.</t>
  </si>
  <si>
    <t>Data is considered actual consumption unless otherwise noted. In some cases estimations will need to me calcualted</t>
  </si>
  <si>
    <t>Data is pulled from Optima (will be in Schneider moving forward).
1. Log in to Optima. Once logged in, through the ribbon on the top of the page, click on "Reports" and then "Usage &amp; Spend report".
2. Once reaching the page, specify the utility; Electricity, Water, Lpg, Gas.
2. Specify the reporting period using the filters.
3. Once all done, click "Filter" and/or "Apply".
4. Once loaded, click "Export". Your report should reach your email within a few minutes.
5. Perform a pivot table analysis so that the data could be aggregated by BU.
6. Plug the data into the ESG Reporting workbook to calculate the emissions.</t>
  </si>
  <si>
    <t>Scope 2 emissions</t>
  </si>
  <si>
    <t>Scope 2 emissions (energy based):
- Electricity purchased by sites under NRMA operational control
- Electricity produced by sites under NRMA operational control
- Electricity purchased by sites NOT under NRMA operational control (e.g. Sixt franchises)</t>
  </si>
  <si>
    <t>kilowatt hours (kwh)</t>
  </si>
  <si>
    <t>Total sum of measured electricity consumption. Method is as perscribed under the NGER Determination.</t>
  </si>
  <si>
    <t>Data is pulled from Optima (will be in Schneider moving forward).
1. Log in to Optima. Once logged in, through the ribbon on the top of the page, click on "Reports" and then "Usage &amp; Spend report".
2. Once reaching the page, specify the utility; Electricity, Water, Lpg, Gas.
2. Specify the reporting period using the filters.
3. Once all done, click "Filter" and/or "Apply".
4. Once loaded, click "Export". Your report should reach your email within a few minutes.</t>
  </si>
  <si>
    <t>Reductions in energy consumption from efficiency initiatives</t>
  </si>
  <si>
    <t>Fuel requirements reduction (%)
- Reduction in diesel consumption as a direct results of initiatives (L)</t>
  </si>
  <si>
    <t>Electricity requirements reduction (%)
- Reduction in electricity consumption as a direct results of initiatives (kWh)</t>
  </si>
  <si>
    <t>People and Culture</t>
  </si>
  <si>
    <t>Total Employees:
- Permanent employees
- Temporary employees
- Full-time employees
- Part-time employees
- Employees identifying as Aboriginal or Torres Strait Islander</t>
  </si>
  <si>
    <t>All employees under NRMA group. Broken out by BU.</t>
  </si>
  <si>
    <t>Total count of employees under the NRMA group from 1 July 2023 to 30 June 2024.</t>
  </si>
  <si>
    <t>Data is obtained from P&amp;C. They have their own internal system that collects employee data and is able to breakdown the employee types for reporting.</t>
  </si>
  <si>
    <t>Workforce Profile by region</t>
  </si>
  <si>
    <t>Workforce Profile by gender</t>
  </si>
  <si>
    <t>Permanent employees:
- Male
- Female
- Gender Diverse people
- Not disclosed
-...
*Provide same breakdown for:
- Temporary employees
- Full-time employees
- Part-time employees
- Employees identifying as Aboriginal or Torres Strait Islander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</si>
</sst>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_-* #,##0_-;\-* #,##0_-;_-* &quot;-&quot;??_-;_-@_-"/>
    <numFmt numFmtId="166" formatCode="_-* #,##0.0_-;\-* #,##0.0_-;_-* &quot;-&quot;??_-;_-@_-"/>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9"/>
      <color rgb="FFFFC000"/>
      <name val="Calibri"/>
      <family val="2"/>
      <scheme val="minor"/>
    </font>
    <font>
      <sz val="16"/>
      <color theme="1"/>
      <name val="Calibri"/>
      <family val="2"/>
      <scheme val="minor"/>
    </font>
    <font>
      <i/>
      <sz val="11"/>
      <color theme="1"/>
      <name val="Calibri"/>
      <family val="2"/>
      <scheme val="minor"/>
    </font>
    <font>
      <b/>
      <sz val="14"/>
      <color theme="0"/>
      <name val="Calibri"/>
      <family val="2"/>
      <scheme val="minor"/>
    </font>
    <font>
      <sz val="11"/>
      <name val="Calibri"/>
      <family val="2"/>
      <scheme val="minor"/>
    </font>
    <font>
      <b/>
      <sz val="11"/>
      <name val="Calibri"/>
      <family val="2"/>
      <scheme val="minor"/>
    </font>
    <font>
      <sz val="14"/>
      <color theme="1"/>
      <name val="Calibri"/>
      <family val="2"/>
      <scheme val="minor"/>
    </font>
    <font>
      <b/>
      <sz val="14"/>
      <name val="Calibri"/>
      <family val="2"/>
      <scheme val="minor"/>
    </font>
    <font>
      <b/>
      <sz val="9.5"/>
      <color theme="0"/>
      <name val="Calibri"/>
      <family val="2"/>
      <scheme val="minor"/>
    </font>
    <font>
      <sz val="11"/>
      <color rgb="FFFF0000"/>
      <name val="Calibri"/>
      <family val="2"/>
      <scheme val="minor"/>
    </font>
    <font>
      <sz val="11"/>
      <color theme="1"/>
      <name val="Calibri"/>
      <family val="2"/>
    </font>
    <font>
      <b/>
      <sz val="11"/>
      <color rgb="FFFF0000"/>
      <name val="Calibri"/>
      <family val="2"/>
      <scheme val="minor"/>
    </font>
    <font>
      <sz val="11"/>
      <color rgb="FF000000"/>
      <name val="Calibri"/>
      <family val="2"/>
      <scheme val="minor"/>
    </font>
    <font>
      <vertAlign val="subscript"/>
      <sz val="10"/>
      <color theme="1"/>
      <name val="Calibri"/>
      <family val="2"/>
      <scheme val="minor"/>
    </font>
    <font>
      <b/>
      <sz val="14"/>
      <color theme="1"/>
      <name val="Calibri"/>
      <family val="2"/>
      <scheme val="minor"/>
    </font>
    <font>
      <i/>
      <sz val="12"/>
      <color theme="0"/>
      <name val="Calibri"/>
      <family val="2"/>
      <scheme val="minor"/>
    </font>
    <font>
      <b/>
      <sz val="11"/>
      <color rgb="FF000000"/>
      <name val="Calibri"/>
      <family val="2"/>
      <scheme val="minor"/>
    </font>
    <font>
      <sz val="9"/>
      <name val="Calibri"/>
      <family val="2"/>
      <scheme val="minor"/>
    </font>
    <font>
      <b/>
      <sz val="9"/>
      <name val="Calibri"/>
      <family val="2"/>
      <scheme val="minor"/>
    </font>
    <font>
      <vertAlign val="subscript"/>
      <sz val="11"/>
      <name val="Calibri"/>
      <family val="2"/>
      <scheme val="minor"/>
    </font>
    <font>
      <sz val="14"/>
      <name val="Calibri"/>
      <family val="2"/>
      <scheme val="minor"/>
    </font>
    <font>
      <sz val="10"/>
      <color rgb="FF545456"/>
      <name val="Arial"/>
      <family val="2"/>
    </font>
    <font>
      <i/>
      <sz val="11"/>
      <color rgb="FFFF0000"/>
      <name val="Calibri"/>
      <family val="2"/>
      <scheme val="minor"/>
    </font>
    <font>
      <i/>
      <sz val="10"/>
      <color theme="1"/>
      <name val="Calibri"/>
      <family val="2"/>
      <scheme val="minor"/>
    </font>
    <font>
      <i/>
      <sz val="9"/>
      <color rgb="FF000000"/>
      <name val="Calibri"/>
      <family val="2"/>
      <scheme val="minor"/>
    </font>
    <font>
      <i/>
      <sz val="10"/>
      <name val="Calibri"/>
      <family val="2"/>
      <scheme val="minor"/>
    </font>
    <font>
      <u/>
      <sz val="11"/>
      <color theme="10"/>
      <name val="Calibri"/>
      <family val="2"/>
      <scheme val="minor"/>
    </font>
    <font>
      <u/>
      <sz val="14"/>
      <color theme="10"/>
      <name val="Calibri"/>
      <family val="2"/>
      <scheme val="minor"/>
    </font>
    <font>
      <vertAlign val="superscript"/>
      <sz val="11"/>
      <color theme="1"/>
      <name val="Calibri"/>
      <family val="2"/>
      <scheme val="minor"/>
    </font>
    <font>
      <sz val="12"/>
      <color rgb="FFFF0000"/>
      <name val="Calibri"/>
      <family val="2"/>
      <scheme val="minor"/>
    </font>
    <font>
      <b/>
      <vertAlign val="subscript"/>
      <sz val="11"/>
      <color theme="1"/>
      <name val="Calibri"/>
      <family val="2"/>
      <scheme val="minor"/>
    </font>
    <font>
      <b/>
      <i/>
      <sz val="11"/>
      <color theme="2" tint="-0.499984740745262"/>
      <name val="Calibri"/>
      <family val="2"/>
      <scheme val="minor"/>
    </font>
    <font>
      <sz val="10"/>
      <name val="Calibri"/>
      <family val="2"/>
      <scheme val="minor"/>
    </font>
    <font>
      <vertAlign val="superscript"/>
      <sz val="11"/>
      <name val="Calibri"/>
      <family val="2"/>
      <scheme val="minor"/>
    </font>
    <font>
      <i/>
      <sz val="10"/>
      <color rgb="FFFF0000"/>
      <name val="Calibri"/>
      <family val="2"/>
      <scheme val="minor"/>
    </font>
    <font>
      <b/>
      <vertAlign val="superscript"/>
      <sz val="11"/>
      <color theme="1"/>
      <name val="Calibri"/>
      <family val="2"/>
      <scheme val="minor"/>
    </font>
    <font>
      <sz val="9"/>
      <color rgb="FF000000"/>
      <name val="Calibri"/>
      <family val="2"/>
      <scheme val="minor"/>
    </font>
    <font>
      <b/>
      <sz val="14"/>
      <color rgb="FF000000"/>
      <name val="Calibri"/>
      <family val="2"/>
      <scheme val="minor"/>
    </font>
    <font>
      <b/>
      <sz val="12"/>
      <color theme="4" tint="-0.249977111117893"/>
      <name val="Calibri"/>
      <family val="2"/>
      <scheme val="minor"/>
    </font>
    <font>
      <vertAlign val="superscript"/>
      <sz val="11"/>
      <color rgb="FF000000"/>
      <name val="Calibri"/>
      <family val="2"/>
      <scheme val="minor"/>
    </font>
    <font>
      <b/>
      <u/>
      <sz val="14"/>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00205B"/>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37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horizontal="left"/>
    </xf>
    <xf numFmtId="0" fontId="10" fillId="3" borderId="10" xfId="0" applyFont="1" applyFill="1" applyBorder="1" applyAlignment="1">
      <alignment horizontal="left" vertical="top"/>
    </xf>
    <xf numFmtId="0" fontId="10" fillId="3" borderId="10" xfId="0" applyFont="1" applyFill="1" applyBorder="1" applyAlignment="1">
      <alignment vertical="top"/>
    </xf>
    <xf numFmtId="0" fontId="10" fillId="3" borderId="10" xfId="0" applyFont="1" applyFill="1" applyBorder="1" applyAlignment="1">
      <alignment vertical="top" wrapText="1"/>
    </xf>
    <xf numFmtId="0" fontId="10" fillId="2" borderId="10" xfId="0" applyFont="1" applyFill="1" applyBorder="1" applyAlignment="1">
      <alignment horizontal="left" vertical="top"/>
    </xf>
    <xf numFmtId="0" fontId="10" fillId="2" borderId="10" xfId="0" applyFont="1" applyFill="1" applyBorder="1" applyAlignment="1">
      <alignment vertical="top"/>
    </xf>
    <xf numFmtId="0" fontId="10" fillId="2" borderId="10" xfId="0" applyFont="1" applyFill="1" applyBorder="1" applyAlignment="1">
      <alignment vertical="top" wrapText="1"/>
    </xf>
    <xf numFmtId="0" fontId="2" fillId="6" borderId="11" xfId="0" applyFont="1" applyFill="1" applyBorder="1"/>
    <xf numFmtId="0" fontId="0" fillId="2" borderId="14" xfId="0" applyFill="1" applyBorder="1"/>
    <xf numFmtId="0" fontId="0" fillId="2" borderId="15" xfId="0" applyFill="1" applyBorder="1"/>
    <xf numFmtId="0" fontId="0" fillId="2" borderId="16" xfId="0" applyFill="1" applyBorder="1"/>
    <xf numFmtId="0" fontId="2" fillId="6" borderId="14" xfId="0" applyFont="1" applyFill="1" applyBorder="1"/>
    <xf numFmtId="3" fontId="0" fillId="2" borderId="0" xfId="1" applyNumberFormat="1" applyFont="1"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3" fontId="3" fillId="2" borderId="0" xfId="1" applyNumberFormat="1" applyFont="1" applyFill="1" applyBorder="1" applyAlignment="1">
      <alignment horizontal="center" vertical="center"/>
    </xf>
    <xf numFmtId="0" fontId="13" fillId="0" borderId="0" xfId="0" applyFont="1"/>
    <xf numFmtId="3" fontId="0" fillId="2" borderId="0" xfId="0" applyNumberFormat="1" applyFill="1" applyAlignment="1">
      <alignment horizontal="center" vertical="center"/>
    </xf>
    <xf numFmtId="3" fontId="3" fillId="2" borderId="0" xfId="0" applyNumberFormat="1" applyFont="1" applyFill="1" applyAlignment="1">
      <alignment horizontal="center" vertical="center"/>
    </xf>
    <xf numFmtId="3" fontId="0" fillId="2" borderId="7" xfId="0" applyNumberFormat="1" applyFill="1" applyBorder="1" applyAlignment="1">
      <alignment horizontal="center" vertical="center"/>
    </xf>
    <xf numFmtId="3" fontId="3" fillId="2" borderId="7" xfId="0" applyNumberFormat="1" applyFont="1" applyFill="1" applyBorder="1" applyAlignment="1">
      <alignment horizontal="center" vertical="center"/>
    </xf>
    <xf numFmtId="0" fontId="0" fillId="2" borderId="5" xfId="0" applyFill="1" applyBorder="1" applyAlignment="1">
      <alignment horizontal="left"/>
    </xf>
    <xf numFmtId="0" fontId="6" fillId="6" borderId="5" xfId="0" applyFont="1" applyFill="1" applyBorder="1"/>
    <xf numFmtId="0" fontId="0" fillId="2" borderId="19" xfId="0" applyFill="1" applyBorder="1"/>
    <xf numFmtId="0" fontId="10" fillId="2"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6" fillId="6" borderId="18" xfId="0" applyFont="1" applyFill="1" applyBorder="1" applyAlignment="1">
      <alignment vertical="center"/>
    </xf>
    <xf numFmtId="0" fontId="6" fillId="6" borderId="13" xfId="0" applyFont="1" applyFill="1" applyBorder="1" applyAlignment="1">
      <alignment horizontal="center" vertical="center" wrapText="1"/>
    </xf>
    <xf numFmtId="0" fontId="0" fillId="2" borderId="15" xfId="0" applyFill="1" applyBorder="1" applyAlignment="1">
      <alignment horizontal="center" vertical="center"/>
    </xf>
    <xf numFmtId="0" fontId="4" fillId="6" borderId="15" xfId="0" applyFont="1" applyFill="1" applyBorder="1" applyAlignment="1">
      <alignment horizontal="center" vertical="center"/>
    </xf>
    <xf numFmtId="0" fontId="0" fillId="2" borderId="17" xfId="0" applyFill="1" applyBorder="1" applyAlignment="1">
      <alignment horizontal="center" vertical="center"/>
    </xf>
    <xf numFmtId="0" fontId="20" fillId="2" borderId="0" xfId="0" applyFont="1" applyFill="1"/>
    <xf numFmtId="0" fontId="0" fillId="5" borderId="0" xfId="0"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center" vertical="center" wrapText="1"/>
    </xf>
    <xf numFmtId="0" fontId="21" fillId="2" borderId="0" xfId="0" applyFont="1" applyFill="1"/>
    <xf numFmtId="0" fontId="0" fillId="2" borderId="11" xfId="0" applyFill="1" applyBorder="1"/>
    <xf numFmtId="0" fontId="0" fillId="2" borderId="12" xfId="0" applyFill="1" applyBorder="1"/>
    <xf numFmtId="0" fontId="0" fillId="2" borderId="13" xfId="0" applyFill="1" applyBorder="1"/>
    <xf numFmtId="0" fontId="22" fillId="2" borderId="0" xfId="0" applyFont="1" applyFill="1"/>
    <xf numFmtId="0" fontId="3" fillId="2" borderId="0" xfId="0" applyFont="1" applyFill="1" applyAlignment="1">
      <alignment horizontal="center"/>
    </xf>
    <xf numFmtId="0" fontId="0" fillId="2" borderId="0" xfId="0" applyFill="1" applyAlignment="1">
      <alignment vertical="center" wrapText="1"/>
    </xf>
    <xf numFmtId="0" fontId="3" fillId="2" borderId="0" xfId="0" applyFont="1" applyFill="1" applyAlignment="1">
      <alignment horizontal="left" vertical="top" wrapText="1"/>
    </xf>
    <xf numFmtId="0" fontId="3" fillId="2" borderId="2" xfId="0" applyFont="1" applyFill="1" applyBorder="1"/>
    <xf numFmtId="3" fontId="0" fillId="2" borderId="2" xfId="0" applyNumberFormat="1" applyFill="1" applyBorder="1" applyAlignment="1">
      <alignment horizontal="center" vertical="center"/>
    </xf>
    <xf numFmtId="3" fontId="3" fillId="2" borderId="2" xfId="0" applyNumberFormat="1" applyFont="1" applyFill="1" applyBorder="1" applyAlignment="1">
      <alignment horizontal="center" vertical="center"/>
    </xf>
    <xf numFmtId="0" fontId="15" fillId="2" borderId="5" xfId="0" applyFont="1" applyFill="1" applyBorder="1" applyAlignment="1">
      <alignment horizontal="left"/>
    </xf>
    <xf numFmtId="0" fontId="15" fillId="2" borderId="5" xfId="0" applyFont="1" applyFill="1" applyBorder="1"/>
    <xf numFmtId="9" fontId="0" fillId="2" borderId="0" xfId="2" applyFont="1" applyFill="1" applyBorder="1" applyAlignment="1">
      <alignment horizontal="center" vertical="center"/>
    </xf>
    <xf numFmtId="165" fontId="0" fillId="2" borderId="0" xfId="0" applyNumberFormat="1" applyFill="1"/>
    <xf numFmtId="0" fontId="4" fillId="6" borderId="2" xfId="0" applyFont="1" applyFill="1" applyBorder="1" applyAlignment="1">
      <alignment horizontal="center" vertical="center"/>
    </xf>
    <xf numFmtId="0" fontId="14" fillId="6" borderId="1" xfId="0" applyFont="1" applyFill="1" applyBorder="1" applyAlignment="1">
      <alignment vertical="center"/>
    </xf>
    <xf numFmtId="0" fontId="0" fillId="2" borderId="0" xfId="0" applyFill="1" applyAlignment="1">
      <alignment horizontal="left" vertical="top" wrapText="1"/>
    </xf>
    <xf numFmtId="0" fontId="0" fillId="2" borderId="0" xfId="0" applyFill="1" applyAlignment="1">
      <alignment horizontal="center" vertical="top" wrapText="1"/>
    </xf>
    <xf numFmtId="0" fontId="0" fillId="2" borderId="5" xfId="0" applyFill="1" applyBorder="1" applyAlignment="1">
      <alignment horizontal="left" vertical="top" wrapText="1"/>
    </xf>
    <xf numFmtId="0" fontId="5" fillId="2" borderId="0" xfId="0" applyFont="1" applyFill="1" applyAlignment="1">
      <alignment horizontal="center"/>
    </xf>
    <xf numFmtId="0" fontId="7" fillId="2" borderId="0" xfId="0" applyFont="1" applyFill="1" applyAlignment="1">
      <alignment horizontal="left"/>
    </xf>
    <xf numFmtId="0" fontId="7" fillId="2" borderId="0" xfId="0" applyFont="1" applyFill="1" applyAlignment="1">
      <alignment horizontal="center"/>
    </xf>
    <xf numFmtId="3" fontId="0" fillId="2" borderId="0" xfId="0" applyNumberFormat="1" applyFill="1"/>
    <xf numFmtId="0" fontId="0" fillId="2" borderId="0" xfId="0" applyFill="1" applyAlignment="1">
      <alignment horizontal="left" vertical="top"/>
    </xf>
    <xf numFmtId="0" fontId="0" fillId="2" borderId="0" xfId="0" applyFill="1" applyAlignment="1">
      <alignment vertical="top" wrapText="1"/>
    </xf>
    <xf numFmtId="0" fontId="0" fillId="4" borderId="8"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6" xfId="0" applyFill="1" applyBorder="1" applyAlignment="1">
      <alignment horizontal="center" vertical="center"/>
    </xf>
    <xf numFmtId="0" fontId="10" fillId="2" borderId="20" xfId="0" applyFont="1" applyFill="1" applyBorder="1" applyAlignment="1">
      <alignment horizontal="center" vertical="center"/>
    </xf>
    <xf numFmtId="0" fontId="10" fillId="2" borderId="20" xfId="0" applyFont="1" applyFill="1" applyBorder="1" applyAlignment="1">
      <alignment vertical="top" wrapText="1"/>
    </xf>
    <xf numFmtId="0" fontId="10" fillId="2" borderId="20" xfId="0" applyFont="1" applyFill="1" applyBorder="1" applyAlignment="1">
      <alignment horizontal="center" vertical="center" wrapText="1"/>
    </xf>
    <xf numFmtId="0" fontId="10" fillId="2" borderId="22" xfId="0" applyFont="1" applyFill="1" applyBorder="1" applyAlignment="1">
      <alignment vertical="top" wrapText="1"/>
    </xf>
    <xf numFmtId="0" fontId="17" fillId="2" borderId="2" xfId="0" applyFont="1" applyFill="1" applyBorder="1"/>
    <xf numFmtId="9" fontId="3" fillId="2" borderId="0" xfId="2" applyFont="1" applyFill="1" applyBorder="1" applyAlignment="1">
      <alignment horizontal="center" vertical="center"/>
    </xf>
    <xf numFmtId="165" fontId="0" fillId="2" borderId="0" xfId="1" applyNumberFormat="1" applyFont="1" applyFill="1"/>
    <xf numFmtId="9" fontId="0" fillId="2" borderId="0" xfId="2" applyFont="1" applyFill="1"/>
    <xf numFmtId="164" fontId="0" fillId="2" borderId="0" xfId="2" applyNumberFormat="1" applyFont="1" applyFill="1"/>
    <xf numFmtId="2" fontId="0" fillId="2" borderId="0" xfId="2" applyNumberFormat="1" applyFont="1" applyFill="1"/>
    <xf numFmtId="0" fontId="0" fillId="2" borderId="0" xfId="0" applyFill="1" applyAlignment="1">
      <alignment vertical="top"/>
    </xf>
    <xf numFmtId="0" fontId="33" fillId="0" borderId="0" xfId="0" applyFont="1"/>
    <xf numFmtId="0" fontId="15" fillId="2" borderId="0" xfId="0" applyFont="1" applyFill="1"/>
    <xf numFmtId="0" fontId="3" fillId="2" borderId="0" xfId="0" applyFont="1" applyFill="1" applyAlignment="1">
      <alignment horizontal="left" vertical="top"/>
    </xf>
    <xf numFmtId="0" fontId="3" fillId="2" borderId="0" xfId="0" applyFont="1" applyFill="1"/>
    <xf numFmtId="0" fontId="0" fillId="2" borderId="0" xfId="0" applyFill="1" applyAlignment="1">
      <alignment horizontal="center"/>
    </xf>
    <xf numFmtId="9" fontId="0" fillId="2" borderId="0" xfId="0" applyNumberFormat="1" applyFill="1" applyAlignment="1">
      <alignment horizontal="center"/>
    </xf>
    <xf numFmtId="0" fontId="3" fillId="2" borderId="0" xfId="0" applyFont="1" applyFill="1" applyAlignment="1">
      <alignment horizontal="left" vertical="center" wrapText="1"/>
    </xf>
    <xf numFmtId="3" fontId="3" fillId="2" borderId="5" xfId="1" applyNumberFormat="1" applyFont="1" applyFill="1" applyBorder="1" applyAlignment="1">
      <alignment horizontal="center" vertical="center"/>
    </xf>
    <xf numFmtId="0" fontId="34" fillId="2" borderId="0" xfId="0" applyFont="1" applyFill="1"/>
    <xf numFmtId="0" fontId="0" fillId="2" borderId="8" xfId="0" applyFill="1" applyBorder="1" applyAlignment="1">
      <alignment horizontal="left" vertical="top" wrapText="1"/>
    </xf>
    <xf numFmtId="0" fontId="0" fillId="2" borderId="5" xfId="0" applyFill="1" applyBorder="1" applyAlignment="1">
      <alignment vertical="top" wrapText="1"/>
    </xf>
    <xf numFmtId="0" fontId="3" fillId="2" borderId="7" xfId="0" applyFont="1" applyFill="1" applyBorder="1" applyAlignment="1">
      <alignment horizontal="left" vertical="top" wrapText="1"/>
    </xf>
    <xf numFmtId="0" fontId="3" fillId="2" borderId="4" xfId="0" applyFont="1" applyFill="1" applyBorder="1" applyAlignment="1">
      <alignment vertical="center"/>
    </xf>
    <xf numFmtId="0" fontId="3" fillId="2" borderId="0" xfId="0" applyFont="1" applyFill="1" applyAlignment="1">
      <alignment vertical="center"/>
    </xf>
    <xf numFmtId="0" fontId="3" fillId="4" borderId="5" xfId="0" applyFont="1" applyFill="1" applyBorder="1" applyAlignment="1">
      <alignment horizontal="center" vertical="center"/>
    </xf>
    <xf numFmtId="0" fontId="3" fillId="4" borderId="4" xfId="0" applyFont="1" applyFill="1" applyBorder="1" applyAlignment="1">
      <alignment vertical="center"/>
    </xf>
    <xf numFmtId="0" fontId="0" fillId="4" borderId="0" xfId="0" applyFill="1" applyAlignment="1">
      <alignment vertical="center"/>
    </xf>
    <xf numFmtId="0" fontId="3" fillId="4" borderId="4" xfId="0" applyFont="1" applyFill="1" applyBorder="1" applyAlignment="1">
      <alignment horizontal="left" vertical="center"/>
    </xf>
    <xf numFmtId="0" fontId="4" fillId="6" borderId="2" xfId="0" applyFont="1" applyFill="1" applyBorder="1" applyAlignment="1">
      <alignment vertical="center"/>
    </xf>
    <xf numFmtId="0" fontId="4" fillId="6" borderId="3" xfId="0" applyFont="1" applyFill="1" applyBorder="1" applyAlignment="1">
      <alignment vertical="center"/>
    </xf>
    <xf numFmtId="0" fontId="0" fillId="2" borderId="1" xfId="0"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2" borderId="4" xfId="0" applyFill="1" applyBorder="1" applyAlignment="1">
      <alignment vertical="center"/>
    </xf>
    <xf numFmtId="0" fontId="3" fillId="2" borderId="5" xfId="0" applyFont="1" applyFill="1" applyBorder="1" applyAlignment="1">
      <alignment horizontal="center" vertical="center"/>
    </xf>
    <xf numFmtId="0" fontId="0" fillId="2" borderId="5" xfId="0" applyFill="1" applyBorder="1" applyAlignment="1">
      <alignment vertical="center"/>
    </xf>
    <xf numFmtId="0" fontId="12" fillId="6" borderId="2" xfId="0" applyFont="1"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3" fontId="0" fillId="7" borderId="5" xfId="0" applyNumberFormat="1"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3" fontId="0" fillId="2" borderId="8" xfId="0" applyNumberFormat="1" applyFill="1" applyBorder="1" applyAlignment="1">
      <alignment vertical="center"/>
    </xf>
    <xf numFmtId="3" fontId="16" fillId="2" borderId="5" xfId="0" applyNumberFormat="1" applyFont="1" applyFill="1" applyBorder="1" applyAlignment="1">
      <alignment horizontal="right" vertical="center"/>
    </xf>
    <xf numFmtId="3" fontId="22" fillId="2" borderId="5" xfId="0" applyNumberFormat="1" applyFont="1" applyFill="1" applyBorder="1" applyAlignment="1">
      <alignment horizontal="right" vertical="center"/>
    </xf>
    <xf numFmtId="9" fontId="16" fillId="2" borderId="5" xfId="2" applyFont="1" applyFill="1" applyBorder="1" applyAlignment="1">
      <alignment horizontal="right" vertical="center"/>
    </xf>
    <xf numFmtId="3" fontId="0" fillId="2" borderId="0" xfId="0" applyNumberFormat="1" applyFill="1" applyAlignment="1">
      <alignment horizontal="right" vertical="center"/>
    </xf>
    <xf numFmtId="3" fontId="3" fillId="2" borderId="5" xfId="0" applyNumberFormat="1" applyFont="1" applyFill="1" applyBorder="1" applyAlignment="1">
      <alignment horizontal="right" vertical="center"/>
    </xf>
    <xf numFmtId="3" fontId="0" fillId="2" borderId="0" xfId="1" applyNumberFormat="1" applyFont="1" applyFill="1" applyBorder="1" applyAlignment="1">
      <alignment horizontal="right" vertical="center"/>
    </xf>
    <xf numFmtId="165" fontId="3" fillId="2" borderId="5" xfId="1" applyNumberFormat="1" applyFont="1" applyFill="1" applyBorder="1" applyAlignment="1">
      <alignment horizontal="right" vertical="center"/>
    </xf>
    <xf numFmtId="3" fontId="0" fillId="7" borderId="0" xfId="1" applyNumberFormat="1" applyFont="1" applyFill="1" applyBorder="1" applyAlignment="1">
      <alignment horizontal="right" vertical="center"/>
    </xf>
    <xf numFmtId="165" fontId="3" fillId="7" borderId="5" xfId="1" applyNumberFormat="1" applyFont="1" applyFill="1" applyBorder="1" applyAlignment="1">
      <alignment horizontal="right" vertical="center"/>
    </xf>
    <xf numFmtId="0" fontId="3" fillId="7" borderId="5" xfId="0" applyFont="1" applyFill="1" applyBorder="1" applyAlignment="1">
      <alignment horizontal="right" vertical="center"/>
    </xf>
    <xf numFmtId="3" fontId="3" fillId="2" borderId="0" xfId="0" applyNumberFormat="1" applyFont="1" applyFill="1" applyAlignment="1">
      <alignment horizontal="right" vertical="center"/>
    </xf>
    <xf numFmtId="3" fontId="3" fillId="2" borderId="5" xfId="1" applyNumberFormat="1" applyFont="1" applyFill="1" applyBorder="1" applyAlignment="1">
      <alignment horizontal="right" vertical="center"/>
    </xf>
    <xf numFmtId="0" fontId="0" fillId="2" borderId="0" xfId="0" applyFill="1" applyAlignment="1">
      <alignment horizontal="right" vertical="center"/>
    </xf>
    <xf numFmtId="0" fontId="3" fillId="2" borderId="5" xfId="0" applyFont="1" applyFill="1" applyBorder="1" applyAlignment="1">
      <alignment horizontal="right" vertical="center"/>
    </xf>
    <xf numFmtId="9" fontId="0" fillId="2" borderId="0" xfId="2" applyFont="1" applyFill="1" applyBorder="1" applyAlignment="1">
      <alignment horizontal="right" vertical="center"/>
    </xf>
    <xf numFmtId="9" fontId="3" fillId="2" borderId="5" xfId="2" applyFont="1" applyFill="1" applyBorder="1" applyAlignment="1">
      <alignment horizontal="right" vertical="center"/>
    </xf>
    <xf numFmtId="9" fontId="3" fillId="2" borderId="5" xfId="0" applyNumberFormat="1" applyFont="1" applyFill="1" applyBorder="1" applyAlignment="1">
      <alignment horizontal="right" vertical="center"/>
    </xf>
    <xf numFmtId="0" fontId="3" fillId="2" borderId="0" xfId="0" applyFont="1" applyFill="1" applyAlignment="1">
      <alignment horizontal="right" vertical="center"/>
    </xf>
    <xf numFmtId="9" fontId="0" fillId="2" borderId="0" xfId="2" applyFont="1" applyFill="1" applyAlignment="1">
      <alignment horizontal="right" vertical="center"/>
    </xf>
    <xf numFmtId="9" fontId="0" fillId="2" borderId="0" xfId="0" applyNumberFormat="1" applyFill="1" applyAlignment="1">
      <alignment horizontal="right" vertical="center"/>
    </xf>
    <xf numFmtId="164" fontId="23" fillId="2" borderId="0" xfId="0" applyNumberFormat="1" applyFont="1" applyFill="1" applyAlignment="1">
      <alignment horizontal="right" vertical="center"/>
    </xf>
    <xf numFmtId="4" fontId="0" fillId="2" borderId="0" xfId="0" applyNumberFormat="1" applyFill="1" applyAlignment="1">
      <alignment horizontal="right" vertical="center"/>
    </xf>
    <xf numFmtId="3" fontId="15" fillId="2" borderId="0" xfId="1" applyNumberFormat="1" applyFont="1" applyFill="1" applyBorder="1" applyAlignment="1">
      <alignment horizontal="right" vertical="center"/>
    </xf>
    <xf numFmtId="0" fontId="0" fillId="4" borderId="4" xfId="0" applyFill="1" applyBorder="1"/>
    <xf numFmtId="0" fontId="0" fillId="4" borderId="0" xfId="0" applyFill="1"/>
    <xf numFmtId="3" fontId="0" fillId="4" borderId="0" xfId="0" applyNumberFormat="1" applyFill="1" applyAlignment="1">
      <alignment horizontal="center" vertical="center"/>
    </xf>
    <xf numFmtId="3" fontId="3" fillId="4" borderId="0" xfId="0" applyNumberFormat="1" applyFont="1" applyFill="1" applyAlignment="1">
      <alignment horizontal="center" vertical="center"/>
    </xf>
    <xf numFmtId="0" fontId="0" fillId="4" borderId="5" xfId="0" applyFill="1" applyBorder="1"/>
    <xf numFmtId="0" fontId="3" fillId="6" borderId="2" xfId="0" applyFont="1" applyFill="1" applyBorder="1" applyAlignment="1">
      <alignment vertical="center"/>
    </xf>
    <xf numFmtId="0" fontId="3" fillId="2" borderId="4" xfId="0" applyFont="1" applyFill="1" applyBorder="1" applyAlignment="1">
      <alignment horizontal="left" vertical="center"/>
    </xf>
    <xf numFmtId="0" fontId="10" fillId="2" borderId="22" xfId="0" quotePrefix="1" applyFont="1" applyFill="1" applyBorder="1" applyAlignment="1">
      <alignment vertical="top" wrapText="1"/>
    </xf>
    <xf numFmtId="3" fontId="0" fillId="2" borderId="5" xfId="0" applyNumberFormat="1" applyFill="1" applyBorder="1" applyAlignment="1">
      <alignment vertical="center"/>
    </xf>
    <xf numFmtId="3" fontId="0" fillId="4" borderId="5" xfId="0" applyNumberFormat="1" applyFill="1" applyBorder="1" applyAlignment="1">
      <alignment vertical="center"/>
    </xf>
    <xf numFmtId="0" fontId="0" fillId="4" borderId="0" xfId="0" applyFill="1" applyAlignment="1">
      <alignment horizontal="right" vertical="center"/>
    </xf>
    <xf numFmtId="0" fontId="3" fillId="4" borderId="0" xfId="0" applyFont="1" applyFill="1" applyAlignment="1">
      <alignment horizontal="right" vertical="center"/>
    </xf>
    <xf numFmtId="0" fontId="0" fillId="4" borderId="4" xfId="0" applyFill="1" applyBorder="1" applyAlignment="1">
      <alignment vertical="center"/>
    </xf>
    <xf numFmtId="0" fontId="3" fillId="4" borderId="0" xfId="0" applyFont="1" applyFill="1" applyAlignment="1">
      <alignment horizontal="left" vertical="center"/>
    </xf>
    <xf numFmtId="0" fontId="3" fillId="4" borderId="0" xfId="0" applyFont="1" applyFill="1" applyAlignment="1">
      <alignment vertical="center"/>
    </xf>
    <xf numFmtId="0" fontId="0" fillId="4" borderId="5" xfId="0" applyFill="1" applyBorder="1" applyAlignment="1">
      <alignment vertical="center"/>
    </xf>
    <xf numFmtId="0" fontId="2" fillId="2" borderId="4" xfId="0" applyFont="1" applyFill="1" applyBorder="1"/>
    <xf numFmtId="0" fontId="4" fillId="2" borderId="0" xfId="0" applyFont="1" applyFill="1"/>
    <xf numFmtId="0" fontId="4" fillId="2" borderId="5" xfId="0" applyFont="1" applyFill="1" applyBorder="1"/>
    <xf numFmtId="0" fontId="4" fillId="4" borderId="4" xfId="0" applyFont="1" applyFill="1" applyBorder="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5" fillId="4" borderId="5" xfId="0" applyFont="1" applyFill="1" applyBorder="1" applyAlignment="1">
      <alignment vertical="center"/>
    </xf>
    <xf numFmtId="0" fontId="4" fillId="2" borderId="4" xfId="0" applyFont="1" applyFill="1" applyBorder="1" applyAlignment="1">
      <alignment vertical="center"/>
    </xf>
    <xf numFmtId="0" fontId="16" fillId="2" borderId="0" xfId="0" applyFont="1" applyFill="1" applyAlignment="1">
      <alignment vertical="center"/>
    </xf>
    <xf numFmtId="0" fontId="15" fillId="2" borderId="0" xfId="0" applyFont="1" applyFill="1" applyAlignment="1">
      <alignment vertical="center"/>
    </xf>
    <xf numFmtId="0" fontId="15" fillId="2" borderId="5" xfId="0" applyFont="1" applyFill="1" applyBorder="1" applyAlignment="1">
      <alignment vertical="center"/>
    </xf>
    <xf numFmtId="0" fontId="14" fillId="2" borderId="0" xfId="0" applyFont="1" applyFill="1"/>
    <xf numFmtId="0" fontId="4" fillId="2" borderId="0" xfId="0" applyFont="1" applyFill="1" applyAlignment="1">
      <alignment horizontal="right"/>
    </xf>
    <xf numFmtId="0" fontId="14" fillId="6" borderId="0" xfId="0" applyFont="1" applyFill="1" applyAlignment="1">
      <alignment vertical="center"/>
    </xf>
    <xf numFmtId="0" fontId="2" fillId="6" borderId="4" xfId="0" applyFont="1" applyFill="1" applyBorder="1" applyAlignment="1">
      <alignment vertical="center"/>
    </xf>
    <xf numFmtId="0" fontId="4" fillId="6" borderId="0" xfId="0" applyFont="1" applyFill="1" applyAlignment="1">
      <alignment vertical="center"/>
    </xf>
    <xf numFmtId="0" fontId="4" fillId="6" borderId="5" xfId="0" applyFont="1" applyFill="1" applyBorder="1" applyAlignment="1">
      <alignment vertical="center"/>
    </xf>
    <xf numFmtId="0" fontId="2" fillId="6" borderId="1" xfId="0" applyFont="1" applyFill="1" applyBorder="1" applyAlignment="1">
      <alignment vertical="center"/>
    </xf>
    <xf numFmtId="0" fontId="14" fillId="6" borderId="2" xfId="0" applyFont="1" applyFill="1" applyBorder="1" applyAlignment="1">
      <alignment vertical="center"/>
    </xf>
    <xf numFmtId="0" fontId="21" fillId="2" borderId="0" xfId="0" applyFont="1" applyFill="1" applyAlignment="1">
      <alignment vertical="center"/>
    </xf>
    <xf numFmtId="0" fontId="4" fillId="6" borderId="2" xfId="0" applyFont="1" applyFill="1" applyBorder="1" applyAlignment="1">
      <alignment horizontal="right" vertical="center"/>
    </xf>
    <xf numFmtId="164" fontId="0" fillId="2" borderId="0" xfId="2" applyNumberFormat="1" applyFont="1" applyFill="1" applyAlignment="1">
      <alignment vertical="center"/>
    </xf>
    <xf numFmtId="0" fontId="10" fillId="2" borderId="20" xfId="0" applyFont="1" applyFill="1" applyBorder="1" applyAlignment="1">
      <alignment horizontal="left" vertical="top" wrapText="1"/>
    </xf>
    <xf numFmtId="0" fontId="23" fillId="2" borderId="0" xfId="0" applyFont="1" applyFill="1"/>
    <xf numFmtId="0" fontId="5" fillId="2" borderId="7" xfId="0" applyFont="1" applyFill="1" applyBorder="1"/>
    <xf numFmtId="0" fontId="0" fillId="2" borderId="9" xfId="0" applyFill="1" applyBorder="1" applyAlignment="1">
      <alignment vertical="top"/>
    </xf>
    <xf numFmtId="0" fontId="0" fillId="2" borderId="9" xfId="0" applyFill="1" applyBorder="1" applyAlignment="1">
      <alignment horizontal="left" vertical="top"/>
    </xf>
    <xf numFmtId="0" fontId="0" fillId="2" borderId="9" xfId="0" applyFill="1" applyBorder="1" applyAlignment="1">
      <alignment horizontal="left" vertical="top" wrapText="1"/>
    </xf>
    <xf numFmtId="0" fontId="15" fillId="2" borderId="9" xfId="0" applyFont="1" applyFill="1" applyBorder="1" applyAlignment="1">
      <alignment horizontal="left" vertical="top" wrapText="1"/>
    </xf>
    <xf numFmtId="0" fontId="0" fillId="2" borderId="9" xfId="0" applyFill="1" applyBorder="1"/>
    <xf numFmtId="0" fontId="0" fillId="2" borderId="9" xfId="0" applyFill="1" applyBorder="1" applyAlignment="1">
      <alignment vertical="top" wrapText="1"/>
    </xf>
    <xf numFmtId="0" fontId="0" fillId="2" borderId="2" xfId="0" applyFill="1" applyBorder="1" applyAlignment="1">
      <alignment vertical="top"/>
    </xf>
    <xf numFmtId="0" fontId="0" fillId="2" borderId="2" xfId="0" applyFill="1" applyBorder="1" applyAlignment="1">
      <alignment vertical="top" wrapText="1"/>
    </xf>
    <xf numFmtId="0" fontId="0" fillId="2" borderId="2" xfId="0" applyFill="1" applyBorder="1" applyAlignment="1">
      <alignment horizontal="left" vertical="top"/>
    </xf>
    <xf numFmtId="0" fontId="5" fillId="2" borderId="7" xfId="0" applyFont="1"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wrapText="1"/>
    </xf>
    <xf numFmtId="3" fontId="0" fillId="0" borderId="0" xfId="1" applyNumberFormat="1" applyFont="1" applyFill="1" applyBorder="1" applyAlignment="1">
      <alignment horizontal="right" vertical="center"/>
    </xf>
    <xf numFmtId="0" fontId="40" fillId="2" borderId="0" xfId="0" applyFont="1" applyFill="1" applyAlignment="1">
      <alignment horizontal="left"/>
    </xf>
    <xf numFmtId="0" fontId="3" fillId="4" borderId="0" xfId="0" applyFont="1" applyFill="1" applyAlignment="1">
      <alignment horizontal="center" vertical="center"/>
    </xf>
    <xf numFmtId="0" fontId="0" fillId="4" borderId="0" xfId="0" applyFill="1" applyAlignment="1">
      <alignment horizontal="right" vertical="center" wrapText="1"/>
    </xf>
    <xf numFmtId="0" fontId="0" fillId="2" borderId="0" xfId="0" applyFill="1" applyAlignment="1">
      <alignment horizontal="center" vertical="center" wrapText="1"/>
    </xf>
    <xf numFmtId="3" fontId="15" fillId="2" borderId="0" xfId="0" applyNumberFormat="1" applyFont="1" applyFill="1" applyAlignment="1">
      <alignment horizontal="right" vertical="center"/>
    </xf>
    <xf numFmtId="0" fontId="0" fillId="0" borderId="0" xfId="0" applyAlignment="1">
      <alignment horizontal="right" vertical="center"/>
    </xf>
    <xf numFmtId="3" fontId="20" fillId="2" borderId="0" xfId="0" applyNumberFormat="1" applyFont="1" applyFill="1" applyAlignment="1">
      <alignment horizontal="right" vertical="center"/>
    </xf>
    <xf numFmtId="0" fontId="3" fillId="2" borderId="0" xfId="0" applyFont="1" applyFill="1" applyAlignment="1">
      <alignment horizontal="left" vertical="center" indent="1"/>
    </xf>
    <xf numFmtId="0" fontId="0" fillId="7" borderId="0" xfId="0" applyFill="1" applyAlignment="1">
      <alignment vertical="center"/>
    </xf>
    <xf numFmtId="0" fontId="8" fillId="7" borderId="0" xfId="0" applyFont="1" applyFill="1" applyAlignment="1">
      <alignment horizontal="right" vertical="center"/>
    </xf>
    <xf numFmtId="0" fontId="8" fillId="2" borderId="0" xfId="0" applyFont="1" applyFill="1" applyAlignment="1">
      <alignment vertical="center"/>
    </xf>
    <xf numFmtId="0" fontId="0" fillId="7" borderId="0" xfId="0" applyFill="1" applyAlignment="1">
      <alignment horizontal="right" vertical="center"/>
    </xf>
    <xf numFmtId="3" fontId="0" fillId="7" borderId="0" xfId="0" applyNumberFormat="1" applyFill="1" applyAlignment="1">
      <alignment vertical="center"/>
    </xf>
    <xf numFmtId="3" fontId="0" fillId="2" borderId="0" xfId="0" applyNumberFormat="1" applyFill="1" applyAlignment="1">
      <alignment vertical="center"/>
    </xf>
    <xf numFmtId="3" fontId="3" fillId="2" borderId="0" xfId="0" applyNumberFormat="1" applyFont="1" applyFill="1" applyAlignment="1">
      <alignment vertical="center"/>
    </xf>
    <xf numFmtId="3" fontId="0" fillId="0" borderId="0" xfId="0" applyNumberFormat="1" applyAlignment="1">
      <alignment horizontal="right" vertical="center"/>
    </xf>
    <xf numFmtId="0" fontId="0" fillId="2" borderId="0" xfId="0" applyFill="1" applyAlignment="1">
      <alignment horizontal="left" vertical="center"/>
    </xf>
    <xf numFmtId="0" fontId="0" fillId="2" borderId="0" xfId="0" applyFill="1" applyAlignment="1">
      <alignment horizontal="left" vertical="center" indent="2"/>
    </xf>
    <xf numFmtId="0" fontId="0" fillId="2" borderId="0" xfId="0" applyFill="1" applyAlignment="1">
      <alignment horizontal="left" vertical="center" indent="3"/>
    </xf>
    <xf numFmtId="0" fontId="3" fillId="2" borderId="0" xfId="0" applyFont="1" applyFill="1" applyAlignment="1">
      <alignment horizontal="left" vertical="center" indent="2"/>
    </xf>
    <xf numFmtId="0" fontId="0" fillId="2" borderId="0" xfId="0" applyFill="1" applyAlignment="1">
      <alignment horizontal="left" vertical="center" indent="4"/>
    </xf>
    <xf numFmtId="0" fontId="8" fillId="2" borderId="0" xfId="0" applyFont="1" applyFill="1" applyAlignment="1">
      <alignment horizontal="right" vertical="center"/>
    </xf>
    <xf numFmtId="0" fontId="0" fillId="4" borderId="5" xfId="0" applyFill="1" applyBorder="1" applyAlignment="1">
      <alignment horizontal="center" vertical="center"/>
    </xf>
    <xf numFmtId="0" fontId="8" fillId="2" borderId="7" xfId="0" applyFont="1" applyFill="1" applyBorder="1" applyAlignment="1">
      <alignment vertical="center"/>
    </xf>
    <xf numFmtId="3" fontId="0" fillId="2" borderId="7" xfId="1" applyNumberFormat="1" applyFont="1" applyFill="1" applyBorder="1" applyAlignment="1">
      <alignment horizontal="right" vertical="center"/>
    </xf>
    <xf numFmtId="0" fontId="0" fillId="7" borderId="7" xfId="0" applyFill="1" applyBorder="1" applyAlignment="1">
      <alignment vertical="center"/>
    </xf>
    <xf numFmtId="0" fontId="8" fillId="7" borderId="7" xfId="0" applyFont="1" applyFill="1" applyBorder="1" applyAlignment="1">
      <alignment horizontal="right" vertical="center"/>
    </xf>
    <xf numFmtId="3" fontId="0" fillId="7" borderId="7" xfId="1" applyNumberFormat="1" applyFont="1" applyFill="1" applyBorder="1" applyAlignment="1">
      <alignment horizontal="right" vertical="center"/>
    </xf>
    <xf numFmtId="0" fontId="0" fillId="2" borderId="2" xfId="0" applyFill="1" applyBorder="1" applyAlignment="1">
      <alignment vertical="center"/>
    </xf>
    <xf numFmtId="0" fontId="3" fillId="2" borderId="0" xfId="0" applyFont="1" applyFill="1" applyAlignment="1">
      <alignment horizontal="left" vertical="center"/>
    </xf>
    <xf numFmtId="0" fontId="0" fillId="2" borderId="5" xfId="0" applyFill="1" applyBorder="1" applyAlignment="1">
      <alignment horizontal="center" vertical="center"/>
    </xf>
    <xf numFmtId="0" fontId="0" fillId="7" borderId="0" xfId="0" applyFill="1" applyAlignment="1">
      <alignment horizontal="left" vertical="center" indent="3"/>
    </xf>
    <xf numFmtId="0" fontId="0" fillId="2" borderId="7" xfId="0" applyFill="1" applyBorder="1" applyAlignment="1">
      <alignment horizontal="left" vertical="center" indent="3"/>
    </xf>
    <xf numFmtId="0" fontId="3" fillId="2" borderId="0" xfId="0" applyFont="1" applyFill="1" applyAlignment="1">
      <alignment horizontal="left" vertical="center" indent="3"/>
    </xf>
    <xf numFmtId="0" fontId="6" fillId="6" borderId="20" xfId="0" applyFont="1" applyFill="1" applyBorder="1" applyAlignment="1">
      <alignment horizontal="center" vertical="center" wrapText="1"/>
    </xf>
    <xf numFmtId="0" fontId="6" fillId="6" borderId="20" xfId="0" applyFont="1" applyFill="1" applyBorder="1" applyAlignment="1">
      <alignment horizontal="center" vertical="center"/>
    </xf>
    <xf numFmtId="0" fontId="3" fillId="2" borderId="20" xfId="0" applyFont="1" applyFill="1" applyBorder="1" applyAlignment="1">
      <alignment horizontal="center" vertical="top"/>
    </xf>
    <xf numFmtId="0" fontId="0" fillId="2" borderId="20" xfId="0" applyFill="1" applyBorder="1" applyAlignment="1">
      <alignment vertical="top" wrapText="1"/>
    </xf>
    <xf numFmtId="0" fontId="3" fillId="2" borderId="20" xfId="0" applyFont="1" applyFill="1" applyBorder="1" applyAlignment="1">
      <alignment horizontal="center" vertical="top" wrapText="1"/>
    </xf>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17" fillId="2" borderId="29" xfId="0" applyFont="1" applyFill="1" applyBorder="1"/>
    <xf numFmtId="0" fontId="17" fillId="2" borderId="30" xfId="0" applyFont="1" applyFill="1" applyBorder="1"/>
    <xf numFmtId="0" fontId="17" fillId="2" borderId="26" xfId="0" applyFont="1" applyFill="1" applyBorder="1"/>
    <xf numFmtId="0" fontId="18" fillId="2" borderId="0" xfId="0" applyFont="1" applyFill="1"/>
    <xf numFmtId="0" fontId="17" fillId="2" borderId="0" xfId="0" applyFont="1" applyFill="1"/>
    <xf numFmtId="0" fontId="17" fillId="2" borderId="27" xfId="0" applyFont="1" applyFill="1" applyBorder="1"/>
    <xf numFmtId="0" fontId="31" fillId="2" borderId="26" xfId="0" applyFont="1" applyFill="1" applyBorder="1"/>
    <xf numFmtId="0" fontId="31" fillId="2" borderId="0" xfId="0" applyFont="1" applyFill="1"/>
    <xf numFmtId="0" fontId="31" fillId="2" borderId="27" xfId="0" applyFont="1" applyFill="1" applyBorder="1"/>
    <xf numFmtId="0" fontId="18" fillId="2" borderId="26" xfId="0" applyFont="1" applyFill="1" applyBorder="1"/>
    <xf numFmtId="0" fontId="18" fillId="2" borderId="27" xfId="0" applyFont="1" applyFill="1" applyBorder="1"/>
    <xf numFmtId="0" fontId="25" fillId="2" borderId="26" xfId="0" applyFont="1" applyFill="1" applyBorder="1"/>
    <xf numFmtId="0" fontId="17" fillId="2" borderId="0" xfId="0" applyFont="1" applyFill="1" applyAlignment="1">
      <alignment horizontal="left" indent="2"/>
    </xf>
    <xf numFmtId="0" fontId="17" fillId="2" borderId="31" xfId="0" applyFont="1" applyFill="1" applyBorder="1"/>
    <xf numFmtId="0" fontId="17" fillId="2" borderId="32" xfId="0" applyFont="1" applyFill="1" applyBorder="1"/>
    <xf numFmtId="0" fontId="17" fillId="2" borderId="33" xfId="0" applyFont="1" applyFill="1" applyBorder="1"/>
    <xf numFmtId="0" fontId="25" fillId="2" borderId="35" xfId="0" applyFont="1" applyFill="1" applyBorder="1"/>
    <xf numFmtId="0" fontId="0" fillId="2" borderId="34" xfId="0" applyFill="1" applyBorder="1"/>
    <xf numFmtId="0" fontId="0" fillId="2" borderId="36" xfId="0" applyFill="1" applyBorder="1"/>
    <xf numFmtId="0" fontId="25" fillId="2" borderId="0" xfId="0" applyFont="1" applyFill="1" applyAlignment="1">
      <alignment horizontal="left"/>
    </xf>
    <xf numFmtId="0" fontId="42" fillId="0" borderId="0" xfId="0" applyFont="1"/>
    <xf numFmtId="0" fontId="38" fillId="0" borderId="0" xfId="3" applyFont="1" applyFill="1"/>
    <xf numFmtId="0" fontId="15" fillId="2" borderId="0" xfId="0" applyFont="1" applyFill="1" applyAlignment="1">
      <alignment horizontal="left" vertical="center" wrapText="1"/>
    </xf>
    <xf numFmtId="0" fontId="0" fillId="2" borderId="7" xfId="0" applyFill="1" applyBorder="1" applyAlignment="1">
      <alignment horizontal="left" vertical="top" wrapText="1"/>
    </xf>
    <xf numFmtId="0" fontId="22" fillId="2" borderId="0" xfId="0" applyFont="1" applyFill="1" applyAlignment="1">
      <alignment horizontal="left" vertical="top" wrapText="1"/>
    </xf>
    <xf numFmtId="0" fontId="0" fillId="7" borderId="9" xfId="0" applyFill="1" applyBorder="1" applyAlignment="1">
      <alignment horizontal="left" vertical="center" indent="3"/>
    </xf>
    <xf numFmtId="0" fontId="43" fillId="2" borderId="20" xfId="0" applyFont="1" applyFill="1" applyBorder="1" applyAlignment="1">
      <alignment horizontal="center" vertical="center" wrapText="1"/>
    </xf>
    <xf numFmtId="0" fontId="43" fillId="2" borderId="22" xfId="0" applyFont="1" applyFill="1" applyBorder="1" applyAlignment="1">
      <alignment vertical="top" wrapText="1"/>
    </xf>
    <xf numFmtId="0" fontId="43" fillId="2" borderId="20" xfId="0" applyFont="1" applyFill="1" applyBorder="1" applyAlignment="1">
      <alignment vertical="top" wrapText="1"/>
    </xf>
    <xf numFmtId="0" fontId="15" fillId="2" borderId="20" xfId="0" applyFont="1" applyFill="1" applyBorder="1" applyAlignment="1">
      <alignment vertical="top" wrapText="1"/>
    </xf>
    <xf numFmtId="0" fontId="15" fillId="2" borderId="9" xfId="0" applyFont="1" applyFill="1" applyBorder="1" applyAlignment="1">
      <alignment horizontal="left" vertical="top"/>
    </xf>
    <xf numFmtId="0" fontId="16" fillId="2" borderId="0" xfId="0" applyFont="1" applyFill="1" applyAlignment="1">
      <alignment horizontal="left" vertical="center"/>
    </xf>
    <xf numFmtId="0" fontId="15" fillId="2" borderId="0" xfId="0" applyFont="1" applyFill="1" applyAlignment="1">
      <alignment horizontal="left" vertical="center"/>
    </xf>
    <xf numFmtId="0" fontId="0" fillId="4" borderId="0" xfId="0" applyFill="1" applyAlignment="1">
      <alignment horizontal="right" vertical="top"/>
    </xf>
    <xf numFmtId="0" fontId="20" fillId="2" borderId="0" xfId="0" applyFont="1" applyFill="1" applyAlignment="1">
      <alignment horizontal="left" vertical="center"/>
    </xf>
    <xf numFmtId="0" fontId="22" fillId="2" borderId="0" xfId="0" applyFont="1" applyFill="1" applyAlignment="1">
      <alignment horizontal="center" vertical="center"/>
    </xf>
    <xf numFmtId="0" fontId="20" fillId="2" borderId="0" xfId="0" applyFont="1" applyFill="1" applyAlignment="1">
      <alignment vertical="center"/>
    </xf>
    <xf numFmtId="0" fontId="3" fillId="2" borderId="7" xfId="0" applyFont="1" applyFill="1" applyBorder="1" applyAlignment="1">
      <alignment vertical="center"/>
    </xf>
    <xf numFmtId="0" fontId="20" fillId="4" borderId="0" xfId="0" applyFont="1" applyFill="1" applyAlignment="1">
      <alignment vertical="center"/>
    </xf>
    <xf numFmtId="0" fontId="45" fillId="2" borderId="0" xfId="0" applyFont="1" applyFill="1" applyAlignment="1">
      <alignment vertical="top" wrapText="1"/>
    </xf>
    <xf numFmtId="0" fontId="3" fillId="0" borderId="0" xfId="0" applyFont="1" applyAlignment="1">
      <alignment vertical="center"/>
    </xf>
    <xf numFmtId="0" fontId="0" fillId="0" borderId="0" xfId="0" applyAlignment="1">
      <alignment vertical="center"/>
    </xf>
    <xf numFmtId="3" fontId="3" fillId="0" borderId="0" xfId="1" applyNumberFormat="1" applyFont="1" applyFill="1" applyBorder="1" applyAlignment="1">
      <alignment horizontal="right" vertical="center"/>
    </xf>
    <xf numFmtId="9" fontId="15" fillId="0" borderId="0" xfId="2" applyFont="1" applyFill="1" applyBorder="1" applyAlignment="1">
      <alignment horizontal="right" vertical="center"/>
    </xf>
    <xf numFmtId="0" fontId="27" fillId="4" borderId="0" xfId="0" applyFont="1" applyFill="1" applyAlignment="1">
      <alignment vertical="center"/>
    </xf>
    <xf numFmtId="0" fontId="23" fillId="4" borderId="0" xfId="0" applyFont="1" applyFill="1" applyAlignment="1">
      <alignment vertical="center"/>
    </xf>
    <xf numFmtId="0" fontId="27" fillId="4" borderId="0" xfId="0" applyFont="1" applyFill="1" applyAlignment="1">
      <alignment horizontal="left" vertical="center"/>
    </xf>
    <xf numFmtId="0" fontId="27" fillId="4" borderId="0" xfId="0" applyFont="1" applyFill="1" applyAlignment="1">
      <alignment horizontal="right" vertical="center" wrapText="1"/>
    </xf>
    <xf numFmtId="3" fontId="47" fillId="2" borderId="0" xfId="0" applyNumberFormat="1" applyFont="1" applyFill="1" applyAlignment="1">
      <alignment vertical="center" wrapText="1"/>
    </xf>
    <xf numFmtId="0" fontId="23" fillId="2" borderId="0" xfId="0" applyFont="1" applyFill="1" applyAlignment="1">
      <alignment vertical="center"/>
    </xf>
    <xf numFmtId="17" fontId="23" fillId="2" borderId="0" xfId="0" applyNumberFormat="1" applyFont="1" applyFill="1" applyAlignment="1">
      <alignment horizontal="left" vertical="center"/>
    </xf>
    <xf numFmtId="17" fontId="23" fillId="2" borderId="0" xfId="0" applyNumberFormat="1" applyFont="1" applyFill="1" applyAlignment="1">
      <alignment horizontal="left"/>
    </xf>
    <xf numFmtId="0" fontId="23" fillId="2" borderId="0" xfId="0" applyFont="1" applyFill="1" applyAlignment="1">
      <alignment horizontal="left" vertical="center"/>
    </xf>
    <xf numFmtId="0" fontId="23" fillId="2" borderId="7" xfId="0" applyFont="1" applyFill="1" applyBorder="1" applyAlignment="1">
      <alignment vertical="center"/>
    </xf>
    <xf numFmtId="0" fontId="20" fillId="2" borderId="0" xfId="0" applyFont="1" applyFill="1" applyAlignment="1">
      <alignment vertical="top"/>
    </xf>
    <xf numFmtId="0" fontId="23" fillId="2" borderId="0" xfId="0" applyFont="1" applyFill="1" applyAlignment="1">
      <alignment vertical="top"/>
    </xf>
    <xf numFmtId="0" fontId="3" fillId="0" borderId="0" xfId="0" applyFont="1" applyAlignment="1">
      <alignment horizontal="right" vertical="center"/>
    </xf>
    <xf numFmtId="0" fontId="16" fillId="2" borderId="0" xfId="0" applyFont="1" applyFill="1" applyAlignment="1">
      <alignment horizontal="center" vertical="center"/>
    </xf>
    <xf numFmtId="9" fontId="1" fillId="2" borderId="0" xfId="2" applyFont="1" applyFill="1" applyBorder="1" applyAlignment="1">
      <alignment horizontal="right" vertical="center"/>
    </xf>
    <xf numFmtId="165" fontId="1" fillId="0" borderId="0" xfId="1" applyNumberFormat="1" applyFont="1" applyFill="1" applyAlignment="1">
      <alignment horizontal="right" vertical="center"/>
    </xf>
    <xf numFmtId="9" fontId="1" fillId="0" borderId="0" xfId="2" applyFont="1" applyFill="1" applyBorder="1" applyAlignment="1">
      <alignment horizontal="right" vertical="center"/>
    </xf>
    <xf numFmtId="1" fontId="1" fillId="2" borderId="0" xfId="2" applyNumberFormat="1" applyFont="1" applyFill="1" applyBorder="1" applyAlignment="1">
      <alignment horizontal="right" vertical="center"/>
    </xf>
    <xf numFmtId="3" fontId="1" fillId="2" borderId="0" xfId="1" applyNumberFormat="1" applyFont="1" applyFill="1" applyBorder="1" applyAlignment="1">
      <alignment horizontal="right" vertical="center"/>
    </xf>
    <xf numFmtId="3" fontId="1" fillId="2" borderId="7" xfId="1" applyNumberFormat="1" applyFont="1" applyFill="1" applyBorder="1" applyAlignment="1">
      <alignment horizontal="right" vertical="center"/>
    </xf>
    <xf numFmtId="3" fontId="1" fillId="2" borderId="0" xfId="1" applyNumberFormat="1" applyFont="1" applyFill="1" applyBorder="1" applyAlignment="1">
      <alignment horizontal="center" vertical="center"/>
    </xf>
    <xf numFmtId="3" fontId="0" fillId="2" borderId="0" xfId="0" applyNumberFormat="1" applyFill="1" applyAlignment="1">
      <alignment horizontal="right" vertical="center" wrapText="1"/>
    </xf>
    <xf numFmtId="3" fontId="1" fillId="7" borderId="0" xfId="1" applyNumberFormat="1" applyFont="1" applyFill="1" applyBorder="1" applyAlignment="1">
      <alignment horizontal="right" vertical="center"/>
    </xf>
    <xf numFmtId="3" fontId="1" fillId="7" borderId="7" xfId="1" applyNumberFormat="1" applyFont="1" applyFill="1" applyBorder="1" applyAlignment="1">
      <alignment horizontal="right" vertical="center"/>
    </xf>
    <xf numFmtId="9" fontId="1" fillId="2" borderId="0" xfId="2" applyFont="1" applyFill="1" applyBorder="1" applyAlignment="1">
      <alignment horizontal="center" vertical="center"/>
    </xf>
    <xf numFmtId="9" fontId="1" fillId="2" borderId="0" xfId="2" applyFont="1" applyFill="1" applyAlignment="1">
      <alignment horizontal="right" vertical="center"/>
    </xf>
    <xf numFmtId="164" fontId="0" fillId="2" borderId="0" xfId="0" applyNumberFormat="1" applyFill="1" applyAlignment="1">
      <alignment horizontal="right" vertical="center"/>
    </xf>
    <xf numFmtId="0" fontId="15" fillId="2" borderId="0" xfId="0" applyFont="1" applyFill="1" applyAlignment="1">
      <alignment horizontal="left" vertical="center" indent="2"/>
    </xf>
    <xf numFmtId="3" fontId="3" fillId="0" borderId="0" xfId="0" applyNumberFormat="1" applyFont="1" applyAlignment="1">
      <alignment horizontal="right" vertical="center"/>
    </xf>
    <xf numFmtId="9" fontId="3" fillId="0" borderId="0" xfId="2" applyFont="1" applyFill="1" applyAlignment="1">
      <alignment horizontal="right" vertical="center"/>
    </xf>
    <xf numFmtId="164" fontId="3" fillId="0" borderId="0" xfId="0" applyNumberFormat="1" applyFont="1" applyAlignment="1">
      <alignment horizontal="right" vertical="center"/>
    </xf>
    <xf numFmtId="164" fontId="27" fillId="0" borderId="0" xfId="0" applyNumberFormat="1" applyFont="1" applyAlignment="1">
      <alignment horizontal="right" vertical="center"/>
    </xf>
    <xf numFmtId="4" fontId="3" fillId="0" borderId="0" xfId="0" applyNumberFormat="1" applyFont="1" applyAlignment="1">
      <alignment horizontal="right" vertical="center"/>
    </xf>
    <xf numFmtId="3" fontId="1" fillId="0" borderId="0" xfId="1" applyNumberFormat="1" applyFont="1" applyFill="1" applyBorder="1" applyAlignment="1">
      <alignment horizontal="right" vertical="center"/>
    </xf>
    <xf numFmtId="3" fontId="16" fillId="0" borderId="0" xfId="1" applyNumberFormat="1" applyFont="1" applyFill="1" applyBorder="1" applyAlignment="1">
      <alignment horizontal="right" vertical="center"/>
    </xf>
    <xf numFmtId="17" fontId="23" fillId="0" borderId="0" xfId="0" applyNumberFormat="1" applyFont="1" applyAlignment="1">
      <alignment horizontal="left" vertical="center"/>
    </xf>
    <xf numFmtId="166" fontId="1" fillId="0" borderId="0" xfId="1" applyNumberFormat="1" applyFont="1" applyFill="1" applyAlignment="1">
      <alignment horizontal="right" vertical="center"/>
    </xf>
    <xf numFmtId="3" fontId="47" fillId="2" borderId="7" xfId="0" applyNumberFormat="1" applyFont="1" applyFill="1" applyBorder="1" applyAlignment="1">
      <alignment horizontal="left" vertical="top" wrapText="1"/>
    </xf>
    <xf numFmtId="0" fontId="34" fillId="0" borderId="0" xfId="0" applyFont="1" applyAlignment="1">
      <alignment horizontal="left" vertical="top" wrapText="1"/>
    </xf>
    <xf numFmtId="3" fontId="23" fillId="2" borderId="0" xfId="0" applyNumberFormat="1" applyFont="1" applyFill="1" applyAlignment="1">
      <alignment horizontal="left" vertical="top" wrapText="1"/>
    </xf>
    <xf numFmtId="3" fontId="3" fillId="2" borderId="0" xfId="1" applyNumberFormat="1" applyFont="1" applyFill="1" applyBorder="1" applyAlignment="1">
      <alignment horizontal="right" vertical="center"/>
    </xf>
    <xf numFmtId="0" fontId="3" fillId="2" borderId="7" xfId="0" applyFont="1" applyFill="1" applyBorder="1" applyAlignment="1">
      <alignment horizontal="center" vertical="center"/>
    </xf>
    <xf numFmtId="0" fontId="0" fillId="2" borderId="7" xfId="0" applyFill="1" applyBorder="1" applyAlignment="1">
      <alignment horizontal="center" vertical="center"/>
    </xf>
    <xf numFmtId="9" fontId="3" fillId="2" borderId="0" xfId="2" applyFont="1" applyFill="1" applyBorder="1" applyAlignment="1">
      <alignment horizontal="right" vertical="center"/>
    </xf>
    <xf numFmtId="10" fontId="3" fillId="2" borderId="0" xfId="2" applyNumberFormat="1" applyFont="1" applyFill="1" applyAlignment="1">
      <alignment horizontal="right" vertical="center"/>
    </xf>
    <xf numFmtId="165" fontId="3" fillId="0" borderId="0" xfId="1" applyNumberFormat="1" applyFont="1" applyFill="1" applyAlignment="1">
      <alignment horizontal="right" vertical="center"/>
    </xf>
    <xf numFmtId="166" fontId="3" fillId="0" borderId="0" xfId="1" applyNumberFormat="1" applyFont="1" applyFill="1" applyAlignment="1">
      <alignment horizontal="right" vertical="center"/>
    </xf>
    <xf numFmtId="9" fontId="3" fillId="0" borderId="0" xfId="2" applyFont="1" applyFill="1" applyBorder="1" applyAlignment="1">
      <alignment horizontal="right" vertical="center"/>
    </xf>
    <xf numFmtId="1" fontId="3" fillId="0" borderId="0" xfId="2" applyNumberFormat="1" applyFont="1" applyFill="1" applyBorder="1" applyAlignment="1">
      <alignment horizontal="right" vertical="center"/>
    </xf>
    <xf numFmtId="9" fontId="3" fillId="2" borderId="0" xfId="0" applyNumberFormat="1" applyFont="1" applyFill="1" applyAlignment="1">
      <alignment horizontal="right" vertical="center"/>
    </xf>
    <xf numFmtId="0" fontId="3" fillId="4" borderId="0" xfId="0" applyFont="1" applyFill="1" applyAlignment="1">
      <alignment horizontal="right" vertical="center" wrapText="1"/>
    </xf>
    <xf numFmtId="0" fontId="3" fillId="2" borderId="0" xfId="0" applyFont="1" applyFill="1" applyAlignment="1">
      <alignment horizontal="right" vertical="center" wrapText="1"/>
    </xf>
    <xf numFmtId="0" fontId="3" fillId="2" borderId="7" xfId="0" applyFont="1" applyFill="1" applyBorder="1" applyAlignment="1">
      <alignment horizontal="right" vertical="center" wrapText="1"/>
    </xf>
    <xf numFmtId="3" fontId="3" fillId="2" borderId="7" xfId="0" applyNumberFormat="1" applyFont="1" applyFill="1" applyBorder="1" applyAlignment="1">
      <alignment horizontal="right" vertical="center"/>
    </xf>
    <xf numFmtId="0" fontId="3" fillId="2" borderId="0" xfId="0" applyFont="1" applyFill="1" applyAlignment="1">
      <alignment horizontal="center" vertical="center" wrapText="1"/>
    </xf>
    <xf numFmtId="3" fontId="3" fillId="2" borderId="0" xfId="0" applyNumberFormat="1" applyFont="1" applyFill="1" applyAlignment="1">
      <alignment horizontal="right" vertical="center" wrapText="1"/>
    </xf>
    <xf numFmtId="3" fontId="16" fillId="2" borderId="0" xfId="0" applyNumberFormat="1" applyFont="1" applyFill="1" applyAlignment="1">
      <alignment horizontal="right" vertical="center"/>
    </xf>
    <xf numFmtId="3" fontId="22" fillId="2" borderId="0" xfId="0" applyNumberFormat="1" applyFont="1" applyFill="1" applyAlignment="1">
      <alignment horizontal="right" vertical="center"/>
    </xf>
    <xf numFmtId="3" fontId="16" fillId="0" borderId="0" xfId="0" applyNumberFormat="1" applyFont="1" applyAlignment="1">
      <alignment horizontal="right" vertical="center"/>
    </xf>
    <xf numFmtId="9" fontId="16" fillId="0" borderId="0" xfId="2" applyFont="1" applyFill="1" applyBorder="1" applyAlignment="1">
      <alignment horizontal="right" vertical="center"/>
    </xf>
    <xf numFmtId="3" fontId="3" fillId="7" borderId="0" xfId="1" applyNumberFormat="1" applyFont="1" applyFill="1" applyBorder="1" applyAlignment="1">
      <alignment horizontal="right" vertical="center"/>
    </xf>
    <xf numFmtId="165" fontId="3" fillId="7" borderId="0" xfId="1" applyNumberFormat="1" applyFont="1" applyFill="1" applyAlignment="1">
      <alignment horizontal="right" vertical="center"/>
    </xf>
    <xf numFmtId="3" fontId="3" fillId="2" borderId="7" xfId="1" applyNumberFormat="1" applyFont="1" applyFill="1" applyBorder="1" applyAlignment="1">
      <alignment horizontal="right" vertical="center"/>
    </xf>
    <xf numFmtId="3" fontId="3" fillId="7" borderId="7" xfId="1" applyNumberFormat="1" applyFont="1" applyFill="1" applyBorder="1" applyAlignment="1">
      <alignment horizontal="right" vertical="center"/>
    </xf>
    <xf numFmtId="3" fontId="3" fillId="7" borderId="0" xfId="0" applyNumberFormat="1" applyFont="1" applyFill="1" applyAlignment="1">
      <alignment vertical="center"/>
    </xf>
    <xf numFmtId="166" fontId="1" fillId="0" borderId="0" xfId="1" applyNumberFormat="1" applyFont="1" applyFill="1" applyBorder="1" applyAlignment="1">
      <alignment horizontal="right" vertical="center"/>
    </xf>
    <xf numFmtId="0" fontId="0" fillId="2" borderId="0" xfId="0" applyFill="1" applyAlignment="1">
      <alignment horizontal="right" vertical="center" wrapText="1"/>
    </xf>
    <xf numFmtId="0" fontId="0" fillId="2" borderId="7" xfId="0" applyFill="1" applyBorder="1" applyAlignment="1">
      <alignment horizontal="right" vertical="center"/>
    </xf>
    <xf numFmtId="0" fontId="0" fillId="2" borderId="7" xfId="0" applyFill="1" applyBorder="1" applyAlignment="1">
      <alignment horizontal="right" vertical="center" wrapText="1"/>
    </xf>
    <xf numFmtId="3" fontId="0" fillId="2" borderId="7" xfId="0" applyNumberFormat="1" applyFill="1" applyBorder="1" applyAlignment="1">
      <alignment horizontal="right" vertical="center"/>
    </xf>
    <xf numFmtId="0" fontId="2" fillId="6" borderId="0" xfId="0" applyFont="1" applyFill="1" applyAlignment="1">
      <alignment vertical="center"/>
    </xf>
    <xf numFmtId="0" fontId="2" fillId="2" borderId="0" xfId="0" applyFont="1" applyFill="1"/>
    <xf numFmtId="0" fontId="28" fillId="2" borderId="0" xfId="0" applyFont="1" applyFill="1" applyAlignment="1">
      <alignment vertical="top" wrapText="1"/>
    </xf>
    <xf numFmtId="0" fontId="15" fillId="0" borderId="20" xfId="0" applyFont="1" applyBorder="1" applyAlignment="1">
      <alignment vertical="top" wrapText="1"/>
    </xf>
    <xf numFmtId="0" fontId="51" fillId="0" borderId="0" xfId="3" applyFont="1" applyFill="1"/>
    <xf numFmtId="0" fontId="25" fillId="2" borderId="28" xfId="0" applyFont="1" applyFill="1" applyBorder="1" applyAlignment="1">
      <alignment horizontal="left"/>
    </xf>
    <xf numFmtId="0" fontId="25" fillId="2" borderId="37" xfId="0" applyFont="1" applyFill="1" applyBorder="1" applyAlignment="1">
      <alignment horizontal="left"/>
    </xf>
    <xf numFmtId="0" fontId="0" fillId="2" borderId="0" xfId="0" applyFill="1" applyAlignment="1">
      <alignment horizontal="left" vertical="top" wrapText="1"/>
    </xf>
    <xf numFmtId="0" fontId="28" fillId="2" borderId="0" xfId="0" applyFont="1" applyFill="1" applyAlignment="1">
      <alignment vertical="top" wrapText="1"/>
    </xf>
    <xf numFmtId="0" fontId="23" fillId="2" borderId="0" xfId="0" applyFont="1" applyFill="1" applyAlignment="1">
      <alignment horizontal="left" vertical="top" wrapText="1"/>
    </xf>
    <xf numFmtId="0" fontId="48" fillId="2" borderId="0" xfId="0" applyFont="1" applyFill="1" applyAlignment="1">
      <alignment horizontal="left" vertical="top" wrapText="1"/>
    </xf>
    <xf numFmtId="0" fontId="15" fillId="2" borderId="0" xfId="0" applyFont="1" applyFill="1" applyAlignment="1">
      <alignment horizontal="left" vertical="top" wrapText="1"/>
    </xf>
    <xf numFmtId="0" fontId="34" fillId="2" borderId="2" xfId="0" applyFont="1" applyFill="1" applyBorder="1" applyAlignment="1">
      <alignment vertical="top" wrapText="1"/>
    </xf>
    <xf numFmtId="0" fontId="36" fillId="0" borderId="2" xfId="0" applyFont="1" applyBorder="1" applyAlignment="1">
      <alignment horizontal="left" vertical="top" wrapText="1"/>
    </xf>
    <xf numFmtId="0" fontId="0" fillId="2" borderId="0" xfId="0" applyFill="1" applyAlignment="1">
      <alignment vertical="top" wrapText="1"/>
    </xf>
    <xf numFmtId="3" fontId="23" fillId="2" borderId="0" xfId="0" applyNumberFormat="1" applyFont="1" applyFill="1" applyAlignment="1">
      <alignment horizontal="left" vertical="top" wrapText="1"/>
    </xf>
    <xf numFmtId="0" fontId="0" fillId="2" borderId="7" xfId="0" applyFill="1" applyBorder="1" applyAlignment="1">
      <alignment horizontal="left" vertical="top" wrapText="1"/>
    </xf>
    <xf numFmtId="0" fontId="15" fillId="2" borderId="0" xfId="0" applyFont="1" applyFill="1" applyAlignment="1">
      <alignment horizontal="left" vertical="center" wrapText="1"/>
    </xf>
    <xf numFmtId="0" fontId="0" fillId="2" borderId="0" xfId="0" applyFill="1" applyAlignment="1">
      <alignment horizontal="center" vertical="top" wrapText="1"/>
    </xf>
    <xf numFmtId="0" fontId="8" fillId="2" borderId="0" xfId="0" applyFont="1" applyFill="1" applyAlignment="1">
      <alignment vertical="top" wrapText="1"/>
    </xf>
  </cellXfs>
  <cellStyles count="4">
    <cellStyle name="Comma" xfId="1" builtinId="3"/>
    <cellStyle name="Hyperlink" xfId="3" builtinId="8"/>
    <cellStyle name="Normal" xfId="0" builtinId="0"/>
    <cellStyle name="Percent" xfId="2" builtinId="5"/>
  </cellStyles>
  <dxfs count="28">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rgb="FF000000"/>
        <name val="Calibri"/>
        <family val="2"/>
        <scheme val="none"/>
      </font>
      <fill>
        <patternFill patternType="solid">
          <fgColor rgb="FF000000"/>
          <bgColor rgb="FFFFFFFF"/>
        </patternFill>
      </fill>
      <alignment vertical="top" textRotation="0" indent="0" justifyLastLine="0" shrinkToFit="0" readingOrder="0"/>
    </dxf>
    <dxf>
      <fill>
        <patternFill patternType="solid">
          <fgColor indexed="64"/>
          <bgColor theme="2"/>
        </patternFill>
      </fill>
      <alignment horizontal="center" vertical="center" textRotation="0" indent="0" justifyLastLine="0" shrinkToFit="0" readingOrder="0"/>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dxf>
    <dxf>
      <border>
        <bottom style="thin">
          <color indexed="64"/>
        </bottom>
      </border>
    </dxf>
    <dxf>
      <fill>
        <patternFill patternType="solid">
          <fgColor indexed="64"/>
          <bgColor theme="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7CEAFE8D-3F93-4F6B-B1FA-B82282B1AD96}"/>
  </tableStyles>
  <colors>
    <mruColors>
      <color rgb="FF0000FF"/>
      <color rgb="FF7EDEA9"/>
      <color rgb="FF008A80"/>
      <color rgb="FF00205B"/>
      <color rgb="FFAE007F"/>
      <color rgb="FFFFB71B"/>
      <color rgb="FF00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3.png"/><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4.png"/><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0</xdr:colOff>
      <xdr:row>8</xdr:row>
      <xdr:rowOff>182879</xdr:rowOff>
    </xdr:to>
    <xdr:sp macro="" textlink="">
      <xdr:nvSpPr>
        <xdr:cNvPr id="2" name="Text Box 2">
          <a:extLst>
            <a:ext uri="{FF2B5EF4-FFF2-40B4-BE49-F238E27FC236}">
              <a16:creationId xmlns:a16="http://schemas.microsoft.com/office/drawing/2014/main" id="{0EA0C43F-4759-4E94-8E04-6D6490909B92}"/>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168275</xdr:colOff>
      <xdr:row>5</xdr:row>
      <xdr:rowOff>153670</xdr:rowOff>
    </xdr:to>
    <xdr:pic>
      <xdr:nvPicPr>
        <xdr:cNvPr id="3" name="Picture 2">
          <a:extLst>
            <a:ext uri="{FF2B5EF4-FFF2-40B4-BE49-F238E27FC236}">
              <a16:creationId xmlns:a16="http://schemas.microsoft.com/office/drawing/2014/main" id="{4CCADF3E-2D88-4C7D-82D0-B188BD3A0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1</xdr:col>
      <xdr:colOff>0</xdr:colOff>
      <xdr:row>0</xdr:row>
      <xdr:rowOff>0</xdr:rowOff>
    </xdr:from>
    <xdr:to>
      <xdr:col>9</xdr:col>
      <xdr:colOff>0</xdr:colOff>
      <xdr:row>8</xdr:row>
      <xdr:rowOff>182879</xdr:rowOff>
    </xdr:to>
    <xdr:sp macro="" textlink="">
      <xdr:nvSpPr>
        <xdr:cNvPr id="4" name="Text Box 2">
          <a:extLst>
            <a:ext uri="{FF2B5EF4-FFF2-40B4-BE49-F238E27FC236}">
              <a16:creationId xmlns:a16="http://schemas.microsoft.com/office/drawing/2014/main" id="{F906419C-8891-487A-B209-131889C6EF7D}"/>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168275</xdr:colOff>
      <xdr:row>5</xdr:row>
      <xdr:rowOff>153670</xdr:rowOff>
    </xdr:to>
    <xdr:pic>
      <xdr:nvPicPr>
        <xdr:cNvPr id="5" name="Picture 4">
          <a:extLst>
            <a:ext uri="{FF2B5EF4-FFF2-40B4-BE49-F238E27FC236}">
              <a16:creationId xmlns:a16="http://schemas.microsoft.com/office/drawing/2014/main" id="{5412358B-37F2-4D37-BDBA-B686EBE33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1</xdr:col>
      <xdr:colOff>0</xdr:colOff>
      <xdr:row>0</xdr:row>
      <xdr:rowOff>0</xdr:rowOff>
    </xdr:from>
    <xdr:to>
      <xdr:col>9</xdr:col>
      <xdr:colOff>0</xdr:colOff>
      <xdr:row>8</xdr:row>
      <xdr:rowOff>182879</xdr:rowOff>
    </xdr:to>
    <xdr:sp macro="" textlink="">
      <xdr:nvSpPr>
        <xdr:cNvPr id="6" name="Text Box 2">
          <a:extLst>
            <a:ext uri="{FF2B5EF4-FFF2-40B4-BE49-F238E27FC236}">
              <a16:creationId xmlns:a16="http://schemas.microsoft.com/office/drawing/2014/main" id="{2DB34BC4-6CE1-412F-A3C9-A3375C2CD9D4}"/>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168275</xdr:colOff>
      <xdr:row>5</xdr:row>
      <xdr:rowOff>153670</xdr:rowOff>
    </xdr:to>
    <xdr:pic>
      <xdr:nvPicPr>
        <xdr:cNvPr id="7" name="Picture 6">
          <a:extLst>
            <a:ext uri="{FF2B5EF4-FFF2-40B4-BE49-F238E27FC236}">
              <a16:creationId xmlns:a16="http://schemas.microsoft.com/office/drawing/2014/main" id="{13C78C99-510E-478D-B237-140D74334E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0</xdr:col>
      <xdr:colOff>297180</xdr:colOff>
      <xdr:row>0</xdr:row>
      <xdr:rowOff>0</xdr:rowOff>
    </xdr:from>
    <xdr:to>
      <xdr:col>8</xdr:col>
      <xdr:colOff>220980</xdr:colOff>
      <xdr:row>9</xdr:row>
      <xdr:rowOff>129540</xdr:rowOff>
    </xdr:to>
    <xdr:sp macro="" textlink="">
      <xdr:nvSpPr>
        <xdr:cNvPr id="8" name="Text Box 2">
          <a:extLst>
            <a:ext uri="{FF2B5EF4-FFF2-40B4-BE49-F238E27FC236}">
              <a16:creationId xmlns:a16="http://schemas.microsoft.com/office/drawing/2014/main" id="{B33BC3D3-98A9-43A1-BD9E-267BADBDE95F}"/>
            </a:ext>
          </a:extLst>
        </xdr:cNvPr>
        <xdr:cNvSpPr txBox="1">
          <a:spLocks noChangeArrowheads="1"/>
        </xdr:cNvSpPr>
      </xdr:nvSpPr>
      <xdr:spPr bwMode="auto">
        <a:xfrm>
          <a:off x="297180" y="0"/>
          <a:ext cx="12976860" cy="1783080"/>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Overflow="overflow" horzOverflow="overflow" vert="horz" wrap="square" lIns="180000" tIns="0" rIns="0" bIns="46800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a:solidFill>
                <a:schemeClr val="bg1"/>
              </a:solidFill>
              <a:effectLst/>
              <a:latin typeface="Arial" panose="020B0604020202020204" pitchFamily="34" charset="0"/>
              <a:ea typeface="Calibri" panose="020F0502020204030204" pitchFamily="34" charset="0"/>
            </a:rPr>
            <a:t>2025</a:t>
          </a:r>
          <a:r>
            <a:rPr lang="en-AU" sz="1600" b="1" baseline="0">
              <a:solidFill>
                <a:schemeClr val="bg1"/>
              </a:solidFill>
              <a:effectLst/>
              <a:latin typeface="Arial" panose="020B0604020202020204" pitchFamily="34" charset="0"/>
              <a:ea typeface="Calibri" panose="020F0502020204030204" pitchFamily="34" charset="0"/>
            </a:rPr>
            <a:t> ESG Databook</a:t>
          </a:r>
        </a:p>
        <a:p>
          <a:pPr algn="just">
            <a:lnSpc>
              <a:spcPct val="115000"/>
            </a:lnSpc>
            <a:spcAft>
              <a:spcPts val="800"/>
            </a:spcAft>
          </a:pPr>
          <a:endParaRPr lang="en-AU" sz="16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2</xdr:col>
      <xdr:colOff>0</xdr:colOff>
      <xdr:row>1</xdr:row>
      <xdr:rowOff>128270</xdr:rowOff>
    </xdr:from>
    <xdr:to>
      <xdr:col>3</xdr:col>
      <xdr:colOff>168275</xdr:colOff>
      <xdr:row>6</xdr:row>
      <xdr:rowOff>0</xdr:rowOff>
    </xdr:to>
    <xdr:pic>
      <xdr:nvPicPr>
        <xdr:cNvPr id="9" name="Picture 8">
          <a:extLst>
            <a:ext uri="{FF2B5EF4-FFF2-40B4-BE49-F238E27FC236}">
              <a16:creationId xmlns:a16="http://schemas.microsoft.com/office/drawing/2014/main" id="{24460E09-BED1-44FF-8056-D96CA1034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311150"/>
          <a:ext cx="1435735" cy="786130"/>
        </a:xfrm>
        <a:prstGeom prst="rect">
          <a:avLst/>
        </a:prstGeom>
        <a:noFill/>
        <a:ln>
          <a:noFill/>
        </a:ln>
      </xdr:spPr>
    </xdr:pic>
    <xdr:clientData/>
  </xdr:twoCellAnchor>
  <xdr:oneCellAnchor>
    <xdr:from>
      <xdr:col>43</xdr:col>
      <xdr:colOff>238125</xdr:colOff>
      <xdr:row>28</xdr:row>
      <xdr:rowOff>85725</xdr:rowOff>
    </xdr:from>
    <xdr:ext cx="184731" cy="264560"/>
    <xdr:sp macro="" textlink="">
      <xdr:nvSpPr>
        <xdr:cNvPr id="10" name="TextBox 9">
          <a:extLst>
            <a:ext uri="{FF2B5EF4-FFF2-40B4-BE49-F238E27FC236}">
              <a16:creationId xmlns:a16="http://schemas.microsoft.com/office/drawing/2014/main" id="{40650B77-4077-7C9E-219D-D69EC6711756}"/>
            </a:ext>
          </a:extLst>
        </xdr:cNvPr>
        <xdr:cNvSpPr txBox="1"/>
      </xdr:nvSpPr>
      <xdr:spPr>
        <a:xfrm>
          <a:off x="26384250" y="398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9</xdr:row>
      <xdr:rowOff>152400</xdr:rowOff>
    </xdr:to>
    <xdr:sp macro="" textlink="">
      <xdr:nvSpPr>
        <xdr:cNvPr id="8" name="Text Box 2">
          <a:extLst>
            <a:ext uri="{FF2B5EF4-FFF2-40B4-BE49-F238E27FC236}">
              <a16:creationId xmlns:a16="http://schemas.microsoft.com/office/drawing/2014/main" id="{B5E26107-FC7D-4813-9514-714B2C6AF35C}"/>
            </a:ext>
            <a:ext uri="{147F2762-F138-4A5C-976F-8EAC2B608ADB}">
              <a16:predDERef xmlns:a16="http://schemas.microsoft.com/office/drawing/2014/main" pred="{04CAD85D-521B-4F6A-9BC2-C050CCFD5A1C}"/>
            </a:ext>
          </a:extLst>
        </xdr:cNvPr>
        <xdr:cNvSpPr txBox="1">
          <a:spLocks noChangeArrowheads="1"/>
        </xdr:cNvSpPr>
      </xdr:nvSpPr>
      <xdr:spPr bwMode="auto">
        <a:xfrm>
          <a:off x="0" y="0"/>
          <a:ext cx="20048220" cy="1798320"/>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a:solidFill>
                <a:schemeClr val="bg1"/>
              </a:solidFill>
              <a:effectLst/>
              <a:latin typeface="Arial" panose="020B0604020202020204" pitchFamily="34" charset="0"/>
              <a:ea typeface="Calibri" panose="020F0502020204030204" pitchFamily="34" charset="0"/>
            </a:rPr>
            <a:t>Basis of Preparation</a:t>
          </a:r>
        </a:p>
      </xdr:txBody>
    </xdr:sp>
    <xdr:clientData/>
  </xdr:twoCellAnchor>
  <xdr:twoCellAnchor editAs="oneCell">
    <xdr:from>
      <xdr:col>1</xdr:col>
      <xdr:colOff>9525</xdr:colOff>
      <xdr:row>1</xdr:row>
      <xdr:rowOff>104775</xdr:rowOff>
    </xdr:from>
    <xdr:to>
      <xdr:col>1</xdr:col>
      <xdr:colOff>1462578</xdr:colOff>
      <xdr:row>5</xdr:row>
      <xdr:rowOff>168910</xdr:rowOff>
    </xdr:to>
    <xdr:pic>
      <xdr:nvPicPr>
        <xdr:cNvPr id="4" name="Picture 3">
          <a:extLst>
            <a:ext uri="{FF2B5EF4-FFF2-40B4-BE49-F238E27FC236}">
              <a16:creationId xmlns:a16="http://schemas.microsoft.com/office/drawing/2014/main" id="{6FEE6955-BA66-4426-A38F-A5BF9CC54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95275"/>
          <a:ext cx="1443528" cy="816610"/>
        </a:xfrm>
        <a:prstGeom prst="rect">
          <a:avLst/>
        </a:prstGeom>
        <a:noFill/>
        <a:ln>
          <a:noFill/>
        </a:ln>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FCF322F-811E-6D39-C517-E202BFC298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1379008</xdr:colOff>
      <xdr:row>9</xdr:row>
      <xdr:rowOff>91440</xdr:rowOff>
    </xdr:to>
    <xdr:sp macro="" textlink="">
      <xdr:nvSpPr>
        <xdr:cNvPr id="6" name="Text Box 2">
          <a:extLst>
            <a:ext uri="{FF2B5EF4-FFF2-40B4-BE49-F238E27FC236}">
              <a16:creationId xmlns:a16="http://schemas.microsoft.com/office/drawing/2014/main" id="{58078A83-F6C9-434F-A40A-9E2DAA3AA367}"/>
            </a:ext>
          </a:extLst>
        </xdr:cNvPr>
        <xdr:cNvSpPr txBox="1">
          <a:spLocks noChangeArrowheads="1"/>
        </xdr:cNvSpPr>
      </xdr:nvSpPr>
      <xdr:spPr bwMode="auto">
        <a:xfrm>
          <a:off x="0" y="0"/>
          <a:ext cx="9703858" cy="1805940"/>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600" b="1">
              <a:solidFill>
                <a:schemeClr val="bg1"/>
              </a:solidFill>
              <a:effectLst/>
              <a:latin typeface="Arial" panose="020B0604020202020204" pitchFamily="34" charset="0"/>
              <a:ea typeface="Calibri" panose="020F0502020204030204" pitchFamily="34" charset="0"/>
            </a:rPr>
            <a:t>ESG</a:t>
          </a:r>
          <a:r>
            <a:rPr lang="en-AU" sz="1600" b="1" baseline="0">
              <a:solidFill>
                <a:schemeClr val="bg1"/>
              </a:solidFill>
              <a:effectLst/>
              <a:latin typeface="Arial" panose="020B0604020202020204" pitchFamily="34" charset="0"/>
              <a:ea typeface="Calibri" panose="020F0502020204030204" pitchFamily="34" charset="0"/>
            </a:rPr>
            <a:t> </a:t>
          </a:r>
          <a:r>
            <a:rPr lang="en-AU" sz="1600" b="1">
              <a:solidFill>
                <a:schemeClr val="bg1"/>
              </a:solidFill>
              <a:effectLst/>
              <a:latin typeface="Arial" panose="020B0604020202020204" pitchFamily="34" charset="0"/>
              <a:ea typeface="Calibri" panose="020F0502020204030204" pitchFamily="34" charset="0"/>
            </a:rPr>
            <a:t>Materiality</a:t>
          </a:r>
          <a:r>
            <a:rPr lang="en-AU" sz="1600" b="1" baseline="0">
              <a:solidFill>
                <a:schemeClr val="bg1"/>
              </a:solidFill>
              <a:effectLst/>
              <a:latin typeface="Arial" panose="020B0604020202020204" pitchFamily="34" charset="0"/>
              <a:ea typeface="Calibri" panose="020F0502020204030204" pitchFamily="34" charset="0"/>
            </a:rPr>
            <a:t> Assessment</a:t>
          </a:r>
        </a:p>
      </xdr:txBody>
    </xdr:sp>
    <xdr:clientData/>
  </xdr:twoCellAnchor>
  <xdr:twoCellAnchor editAs="oneCell">
    <xdr:from>
      <xdr:col>1</xdr:col>
      <xdr:colOff>215265</xdr:colOff>
      <xdr:row>1</xdr:row>
      <xdr:rowOff>168911</xdr:rowOff>
    </xdr:from>
    <xdr:to>
      <xdr:col>2</xdr:col>
      <xdr:colOff>1047750</xdr:colOff>
      <xdr:row>5</xdr:row>
      <xdr:rowOff>183516</xdr:rowOff>
    </xdr:to>
    <xdr:pic>
      <xdr:nvPicPr>
        <xdr:cNvPr id="3" name="Picture 2">
          <a:extLst>
            <a:ext uri="{FF2B5EF4-FFF2-40B4-BE49-F238E27FC236}">
              <a16:creationId xmlns:a16="http://schemas.microsoft.com/office/drawing/2014/main" id="{64B35D8C-FF19-4585-85EB-3B4F810080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 y="355178"/>
          <a:ext cx="1416685" cy="803063"/>
        </a:xfrm>
        <a:prstGeom prst="rect">
          <a:avLst/>
        </a:prstGeom>
        <a:noFill/>
        <a:ln>
          <a:noFill/>
        </a:ln>
      </xdr:spPr>
    </xdr:pic>
    <xdr:clientData/>
  </xdr:twoCellAnchor>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CFC5F3E0-5F3C-D76D-2A4E-C8EFEAEAA6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373545</xdr:colOff>
      <xdr:row>8</xdr:row>
      <xdr:rowOff>182879</xdr:rowOff>
    </xdr:to>
    <xdr:sp macro="" textlink="">
      <xdr:nvSpPr>
        <xdr:cNvPr id="2" name="Text Box 2">
          <a:extLst>
            <a:ext uri="{FF2B5EF4-FFF2-40B4-BE49-F238E27FC236}">
              <a16:creationId xmlns:a16="http://schemas.microsoft.com/office/drawing/2014/main" id="{259D6163-C5CB-4323-8ABD-DAE3167CF08F}"/>
            </a:ext>
          </a:extLst>
        </xdr:cNvPr>
        <xdr:cNvSpPr txBox="1">
          <a:spLocks noChangeArrowheads="1"/>
        </xdr:cNvSpPr>
      </xdr:nvSpPr>
      <xdr:spPr bwMode="auto">
        <a:xfrm>
          <a:off x="0" y="0"/>
          <a:ext cx="16518420" cy="170687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600" b="1">
              <a:solidFill>
                <a:schemeClr val="bg1"/>
              </a:solidFill>
              <a:effectLst/>
              <a:latin typeface="Arial" panose="020B0604020202020204" pitchFamily="34" charset="0"/>
              <a:ea typeface="Calibri" panose="020F0502020204030204" pitchFamily="34" charset="0"/>
            </a:rPr>
            <a:t>Glossary</a:t>
          </a:r>
          <a:endParaRPr lang="en-AU" sz="16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3</xdr:col>
      <xdr:colOff>7151034</xdr:colOff>
      <xdr:row>1</xdr:row>
      <xdr:rowOff>135554</xdr:rowOff>
    </xdr:from>
    <xdr:to>
      <xdr:col>3</xdr:col>
      <xdr:colOff>8518189</xdr:colOff>
      <xdr:row>5</xdr:row>
      <xdr:rowOff>152699</xdr:rowOff>
    </xdr:to>
    <xdr:pic>
      <xdr:nvPicPr>
        <xdr:cNvPr id="3" name="Picture 2">
          <a:extLst>
            <a:ext uri="{FF2B5EF4-FFF2-40B4-BE49-F238E27FC236}">
              <a16:creationId xmlns:a16="http://schemas.microsoft.com/office/drawing/2014/main" id="{C58598A8-AD40-4969-A6EC-54232F406C70}"/>
            </a:ext>
            <a:ext uri="{147F2762-F138-4A5C-976F-8EAC2B608ADB}">
              <a16:predDERef xmlns:a16="http://schemas.microsoft.com/office/drawing/2014/main" pred="{259D6163-C5CB-4323-8ABD-DAE3167CF0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7309" y="326054"/>
          <a:ext cx="1367155" cy="779145"/>
        </a:xfrm>
        <a:prstGeom prst="rect">
          <a:avLst/>
        </a:prstGeom>
        <a:noFill/>
        <a:ln>
          <a:noFill/>
        </a:ln>
      </xdr:spPr>
    </xdr:pic>
    <xdr:clientData/>
  </xdr:twoCellAnchor>
  <xdr:twoCellAnchor>
    <xdr:from>
      <xdr:col>1</xdr:col>
      <xdr:colOff>3175</xdr:colOff>
      <xdr:row>0</xdr:row>
      <xdr:rowOff>3175</xdr:rowOff>
    </xdr:from>
    <xdr:to>
      <xdr:col>1</xdr:col>
      <xdr:colOff>66675</xdr:colOff>
      <xdr:row>0</xdr:row>
      <xdr:rowOff>105767</xdr:rowOff>
    </xdr:to>
    <xdr:sp macro="" textlink="">
      <xdr:nvSpPr>
        <xdr:cNvPr id="4" name="TextBox 3">
          <a:extLst>
            <a:ext uri="{FF2B5EF4-FFF2-40B4-BE49-F238E27FC236}">
              <a16:creationId xmlns:a16="http://schemas.microsoft.com/office/drawing/2014/main" id="{10F601B5-072F-BAF9-E179-D8E94A3DEA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8</xdr:row>
      <xdr:rowOff>182879</xdr:rowOff>
    </xdr:to>
    <xdr:sp macro="" textlink="">
      <xdr:nvSpPr>
        <xdr:cNvPr id="9" name="Text Box 2">
          <a:extLst>
            <a:ext uri="{FF2B5EF4-FFF2-40B4-BE49-F238E27FC236}">
              <a16:creationId xmlns:a16="http://schemas.microsoft.com/office/drawing/2014/main" id="{0D47BDB0-714E-4E91-9581-1A0BA599F002}"/>
            </a:ext>
          </a:extLst>
        </xdr:cNvPr>
        <xdr:cNvSpPr txBox="1">
          <a:spLocks noChangeArrowheads="1"/>
        </xdr:cNvSpPr>
      </xdr:nvSpPr>
      <xdr:spPr bwMode="auto">
        <a:xfrm>
          <a:off x="0" y="0"/>
          <a:ext cx="14835809" cy="1667122"/>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100" b="1">
              <a:solidFill>
                <a:schemeClr val="bg1"/>
              </a:solidFill>
              <a:effectLst/>
              <a:latin typeface="Arial" panose="020B0604020202020204" pitchFamily="34" charset="0"/>
              <a:ea typeface="Calibri" panose="020F0502020204030204" pitchFamily="34" charset="0"/>
            </a:rPr>
          </a:br>
          <a:r>
            <a:rPr lang="en-AU" sz="1100" b="1">
              <a:solidFill>
                <a:schemeClr val="bg1"/>
              </a:solidFill>
              <a:effectLst/>
              <a:latin typeface="Arial" panose="020B0604020202020204" pitchFamily="34" charset="0"/>
              <a:ea typeface="Calibri" panose="020F0502020204030204" pitchFamily="34" charset="0"/>
            </a:rPr>
            <a:t>       Climate Commitments</a:t>
          </a:r>
        </a:p>
      </xdr:txBody>
    </xdr:sp>
    <xdr:clientData/>
  </xdr:twoCellAnchor>
  <xdr:twoCellAnchor editAs="oneCell">
    <xdr:from>
      <xdr:col>0</xdr:col>
      <xdr:colOff>428957</xdr:colOff>
      <xdr:row>1</xdr:row>
      <xdr:rowOff>76256</xdr:rowOff>
    </xdr:from>
    <xdr:to>
      <xdr:col>2</xdr:col>
      <xdr:colOff>851867</xdr:colOff>
      <xdr:row>5</xdr:row>
      <xdr:rowOff>153837</xdr:rowOff>
    </xdr:to>
    <xdr:pic>
      <xdr:nvPicPr>
        <xdr:cNvPr id="3" name="Picture 2">
          <a:extLst>
            <a:ext uri="{FF2B5EF4-FFF2-40B4-BE49-F238E27FC236}">
              <a16:creationId xmlns:a16="http://schemas.microsoft.com/office/drawing/2014/main" id="{4F70C82F-F084-4DF1-BC76-8DF93E8A07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957" y="261786"/>
          <a:ext cx="1522840" cy="81970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19050</xdr:colOff>
      <xdr:row>9</xdr:row>
      <xdr:rowOff>1904</xdr:rowOff>
    </xdr:to>
    <xdr:sp macro="" textlink="">
      <xdr:nvSpPr>
        <xdr:cNvPr id="2" name="Text Box 2">
          <a:extLst>
            <a:ext uri="{FF2B5EF4-FFF2-40B4-BE49-F238E27FC236}">
              <a16:creationId xmlns:a16="http://schemas.microsoft.com/office/drawing/2014/main" id="{279D70BA-98C6-4F8F-A413-6A00C0DD30EC}"/>
            </a:ext>
          </a:extLst>
        </xdr:cNvPr>
        <xdr:cNvSpPr txBox="1">
          <a:spLocks noChangeArrowheads="1"/>
        </xdr:cNvSpPr>
      </xdr:nvSpPr>
      <xdr:spPr bwMode="auto">
        <a:xfrm>
          <a:off x="0" y="0"/>
          <a:ext cx="11087100" cy="163067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Overflow="clip" horzOverflow="clip" vert="horz" wrap="square" lIns="180000" tIns="0" rIns="0" bIns="0" anchor="t" anchorCtr="0">
          <a:noAutofit/>
        </a:bodyPr>
        <a:lstStyle/>
        <a:p>
          <a:pPr marL="0" indent="0" algn="just">
            <a:lnSpc>
              <a:spcPct val="115000"/>
            </a:lnSpc>
            <a:spcAft>
              <a:spcPts val="800"/>
            </a:spcAft>
          </a:pPr>
          <a:endParaRPr lang="en-US" sz="1100">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br>
            <a:rPr lang="en-US" sz="1600" b="1">
              <a:solidFill>
                <a:schemeClr val="bg1"/>
              </a:solidFill>
              <a:latin typeface="Arial" panose="020B0604020202020204" pitchFamily="34" charset="0"/>
              <a:cs typeface="Arial" panose="020B0604020202020204" pitchFamily="34" charset="0"/>
            </a:rPr>
          </a:br>
          <a:r>
            <a:rPr lang="en-US" sz="1600" b="1">
              <a:solidFill>
                <a:srgbClr val="FF0000"/>
              </a:solidFill>
              <a:latin typeface="Arial" panose="020B0604020202020204" pitchFamily="34" charset="0"/>
              <a:cs typeface="Arial" panose="020B0604020202020204" pitchFamily="34" charset="0"/>
            </a:rPr>
            <a:t>       3.1 Our People</a:t>
          </a:r>
        </a:p>
      </xdr:txBody>
    </xdr:sp>
    <xdr:clientData/>
  </xdr:twoCellAnchor>
  <xdr:twoCellAnchor editAs="oneCell">
    <xdr:from>
      <xdr:col>0</xdr:col>
      <xdr:colOff>142875</xdr:colOff>
      <xdr:row>0</xdr:row>
      <xdr:rowOff>166370</xdr:rowOff>
    </xdr:from>
    <xdr:to>
      <xdr:col>2</xdr:col>
      <xdr:colOff>1007110</xdr:colOff>
      <xdr:row>5</xdr:row>
      <xdr:rowOff>38100</xdr:rowOff>
    </xdr:to>
    <xdr:pic>
      <xdr:nvPicPr>
        <xdr:cNvPr id="5" name="Picture 4">
          <a:extLst>
            <a:ext uri="{FF2B5EF4-FFF2-40B4-BE49-F238E27FC236}">
              <a16:creationId xmlns:a16="http://schemas.microsoft.com/office/drawing/2014/main" id="{B9DDA2C1-B773-4E9A-B51E-1E814A1C1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66370"/>
          <a:ext cx="1515110" cy="786130"/>
        </a:xfrm>
        <a:prstGeom prst="rect">
          <a:avLst/>
        </a:prstGeom>
        <a:noFill/>
        <a:ln>
          <a:noFill/>
        </a:ln>
      </xdr:spPr>
    </xdr:pic>
    <xdr:clientData/>
  </xdr:twoCellAnchor>
  <xdr:twoCellAnchor editAs="oneCell">
    <xdr:from>
      <xdr:col>0</xdr:col>
      <xdr:colOff>56433</xdr:colOff>
      <xdr:row>7</xdr:row>
      <xdr:rowOff>17621</xdr:rowOff>
    </xdr:from>
    <xdr:to>
      <xdr:col>1</xdr:col>
      <xdr:colOff>850</xdr:colOff>
      <xdr:row>8</xdr:row>
      <xdr:rowOff>149234</xdr:rowOff>
    </xdr:to>
    <xdr:pic>
      <xdr:nvPicPr>
        <xdr:cNvPr id="9" name="Picture 1">
          <a:extLst>
            <a:ext uri="{FF2B5EF4-FFF2-40B4-BE49-F238E27FC236}">
              <a16:creationId xmlns:a16="http://schemas.microsoft.com/office/drawing/2014/main" id="{98503311-AF6A-D337-8BFD-E08EE64DD7C5}"/>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23188" y1="40000" x2="23188" y2="40000"/>
                    </a14:backgroundRemoval>
                  </a14:imgEffect>
                  <a14:imgEffect>
                    <a14:saturation sat="0"/>
                  </a14:imgEffect>
                </a14:imgLayer>
              </a14:imgProps>
            </a:ext>
          </a:extLst>
        </a:blip>
        <a:stretch>
          <a:fillRect/>
        </a:stretch>
      </xdr:blipFill>
      <xdr:spPr>
        <a:xfrm>
          <a:off x="56433" y="1351121"/>
          <a:ext cx="383837" cy="316398"/>
        </a:xfrm>
        <a:prstGeom prst="rect">
          <a:avLst/>
        </a:prstGeom>
      </xdr:spPr>
    </xdr:pic>
    <xdr:clientData/>
  </xdr:twoCellAnchor>
  <xdr:oneCellAnchor>
    <xdr:from>
      <xdr:col>1</xdr:col>
      <xdr:colOff>85725</xdr:colOff>
      <xdr:row>7</xdr:row>
      <xdr:rowOff>19050</xdr:rowOff>
    </xdr:from>
    <xdr:ext cx="1621534" cy="328295"/>
    <xdr:sp macro="" textlink="">
      <xdr:nvSpPr>
        <xdr:cNvPr id="4" name="TextBox 3">
          <a:extLst>
            <a:ext uri="{FF2B5EF4-FFF2-40B4-BE49-F238E27FC236}">
              <a16:creationId xmlns:a16="http://schemas.microsoft.com/office/drawing/2014/main" id="{26CCC258-881B-1E1D-2F18-98999B4533EF}"/>
            </a:ext>
          </a:extLst>
        </xdr:cNvPr>
        <xdr:cNvSpPr txBox="1"/>
      </xdr:nvSpPr>
      <xdr:spPr>
        <a:xfrm>
          <a:off x="533400" y="1352550"/>
          <a:ext cx="1621534"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600" b="1" baseline="0">
              <a:solidFill>
                <a:schemeClr val="bg1"/>
              </a:solidFill>
              <a:effectLst/>
              <a:latin typeface="Arial" panose="020B0604020202020204" pitchFamily="34" charset="0"/>
              <a:ea typeface="Calibri" panose="020F0502020204030204" pitchFamily="34" charset="0"/>
              <a:cs typeface="+mn-cs"/>
            </a:rPr>
            <a:t>3.1 Our People</a:t>
          </a:r>
        </a:p>
      </xdr:txBody>
    </xdr:sp>
    <xdr:clientData/>
  </xdr:one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113A843-4705-19D0-8D64-6D360EB6C6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19050</xdr:colOff>
      <xdr:row>9</xdr:row>
      <xdr:rowOff>38100</xdr:rowOff>
    </xdr:to>
    <xdr:sp macro="" textlink="">
      <xdr:nvSpPr>
        <xdr:cNvPr id="19" name="Text Box 2">
          <a:extLst>
            <a:ext uri="{FF2B5EF4-FFF2-40B4-BE49-F238E27FC236}">
              <a16:creationId xmlns:a16="http://schemas.microsoft.com/office/drawing/2014/main" id="{81986233-CA77-4A14-B78C-7D5FB8B4E2C8}"/>
            </a:ext>
          </a:extLst>
        </xdr:cNvPr>
        <xdr:cNvSpPr txBox="1">
          <a:spLocks noChangeArrowheads="1"/>
        </xdr:cNvSpPr>
      </xdr:nvSpPr>
      <xdr:spPr bwMode="auto">
        <a:xfrm>
          <a:off x="0" y="0"/>
          <a:ext cx="9925050" cy="1666875"/>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baseline="0">
              <a:solidFill>
                <a:schemeClr val="bg1"/>
              </a:solidFill>
              <a:effectLst/>
              <a:latin typeface="Arial" panose="020B0604020202020204" pitchFamily="34" charset="0"/>
              <a:ea typeface="Calibri" panose="020F0502020204030204" pitchFamily="34" charset="0"/>
            </a:rPr>
            <a:t>       3.2 Environment</a:t>
          </a:r>
        </a:p>
      </xdr:txBody>
    </xdr:sp>
    <xdr:clientData/>
  </xdr:twoCellAnchor>
  <xdr:twoCellAnchor editAs="oneCell">
    <xdr:from>
      <xdr:col>0</xdr:col>
      <xdr:colOff>180975</xdr:colOff>
      <xdr:row>1</xdr:row>
      <xdr:rowOff>128270</xdr:rowOff>
    </xdr:from>
    <xdr:to>
      <xdr:col>4</xdr:col>
      <xdr:colOff>145719</xdr:colOff>
      <xdr:row>6</xdr:row>
      <xdr:rowOff>2198</xdr:rowOff>
    </xdr:to>
    <xdr:pic>
      <xdr:nvPicPr>
        <xdr:cNvPr id="4" name="Picture 3">
          <a:extLst>
            <a:ext uri="{FF2B5EF4-FFF2-40B4-BE49-F238E27FC236}">
              <a16:creationId xmlns:a16="http://schemas.microsoft.com/office/drawing/2014/main" id="{944129DD-C4C2-41C1-94F3-D38E69734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318770"/>
          <a:ext cx="1397635" cy="824230"/>
        </a:xfrm>
        <a:prstGeom prst="rect">
          <a:avLst/>
        </a:prstGeom>
        <a:noFill/>
        <a:ln>
          <a:noFill/>
        </a:ln>
      </xdr:spPr>
    </xdr:pic>
    <xdr:clientData/>
  </xdr:twoCellAnchor>
  <xdr:twoCellAnchor editAs="oneCell">
    <xdr:from>
      <xdr:col>0</xdr:col>
      <xdr:colOff>10911</xdr:colOff>
      <xdr:row>6</xdr:row>
      <xdr:rowOff>185490</xdr:rowOff>
    </xdr:from>
    <xdr:to>
      <xdr:col>0</xdr:col>
      <xdr:colOff>334761</xdr:colOff>
      <xdr:row>9</xdr:row>
      <xdr:rowOff>2780</xdr:rowOff>
    </xdr:to>
    <xdr:pic>
      <xdr:nvPicPr>
        <xdr:cNvPr id="21" name="Picture 7">
          <a:extLst>
            <a:ext uri="{FF2B5EF4-FFF2-40B4-BE49-F238E27FC236}">
              <a16:creationId xmlns:a16="http://schemas.microsoft.com/office/drawing/2014/main" id="{346A4E3F-9B09-163C-6808-6F5B1BB81E82}"/>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50704" y1="84211" x2="50704" y2="84211"/>
                    </a14:backgroundRemoval>
                  </a14:imgEffect>
                  <a14:imgEffect>
                    <a14:saturation sat="0"/>
                  </a14:imgEffect>
                </a14:imgLayer>
              </a14:imgProps>
            </a:ext>
          </a:extLst>
        </a:blip>
        <a:stretch>
          <a:fillRect/>
        </a:stretch>
      </xdr:blipFill>
      <xdr:spPr>
        <a:xfrm>
          <a:off x="10911" y="1328490"/>
          <a:ext cx="327660" cy="36275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658C3E-78A1-C8A8-B785-BBF7E09C3ED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9</xdr:row>
      <xdr:rowOff>57150</xdr:rowOff>
    </xdr:to>
    <xdr:sp macro="" textlink="">
      <xdr:nvSpPr>
        <xdr:cNvPr id="4" name="Text Box 2">
          <a:extLst>
            <a:ext uri="{FF2B5EF4-FFF2-40B4-BE49-F238E27FC236}">
              <a16:creationId xmlns:a16="http://schemas.microsoft.com/office/drawing/2014/main" id="{66BA9D15-AB2D-4607-B5DD-297546C71351}"/>
            </a:ext>
          </a:extLst>
        </xdr:cNvPr>
        <xdr:cNvSpPr txBox="1">
          <a:spLocks noChangeArrowheads="1"/>
        </xdr:cNvSpPr>
      </xdr:nvSpPr>
      <xdr:spPr bwMode="auto">
        <a:xfrm>
          <a:off x="0" y="0"/>
          <a:ext cx="10487025" cy="1714500"/>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a:solidFill>
                <a:schemeClr val="bg1"/>
              </a:solidFill>
              <a:effectLst/>
              <a:latin typeface="Arial" panose="020B0604020202020204" pitchFamily="34" charset="0"/>
              <a:ea typeface="Calibri" panose="020F0502020204030204" pitchFamily="34" charset="0"/>
            </a:rPr>
            <a:t>       3.3 Community</a:t>
          </a:r>
          <a:endParaRPr lang="en-AU" sz="16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0</xdr:col>
      <xdr:colOff>179069</xdr:colOff>
      <xdr:row>1</xdr:row>
      <xdr:rowOff>132080</xdr:rowOff>
    </xdr:from>
    <xdr:to>
      <xdr:col>2</xdr:col>
      <xdr:colOff>887729</xdr:colOff>
      <xdr:row>5</xdr:row>
      <xdr:rowOff>169545</xdr:rowOff>
    </xdr:to>
    <xdr:pic>
      <xdr:nvPicPr>
        <xdr:cNvPr id="3" name="Picture 2">
          <a:extLst>
            <a:ext uri="{FF2B5EF4-FFF2-40B4-BE49-F238E27FC236}">
              <a16:creationId xmlns:a16="http://schemas.microsoft.com/office/drawing/2014/main" id="{2387CF1B-90BB-4AF3-BFD8-9A64963AD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69" y="313055"/>
          <a:ext cx="1354455" cy="765175"/>
        </a:xfrm>
        <a:prstGeom prst="rect">
          <a:avLst/>
        </a:prstGeom>
        <a:noFill/>
        <a:ln>
          <a:noFill/>
        </a:ln>
      </xdr:spPr>
    </xdr:pic>
    <xdr:clientData/>
  </xdr:twoCellAnchor>
  <xdr:twoCellAnchor editAs="oneCell">
    <xdr:from>
      <xdr:col>0</xdr:col>
      <xdr:colOff>50165</xdr:colOff>
      <xdr:row>7</xdr:row>
      <xdr:rowOff>31917</xdr:rowOff>
    </xdr:from>
    <xdr:to>
      <xdr:col>1</xdr:col>
      <xdr:colOff>10013</xdr:colOff>
      <xdr:row>8</xdr:row>
      <xdr:rowOff>155501</xdr:rowOff>
    </xdr:to>
    <xdr:pic>
      <xdr:nvPicPr>
        <xdr:cNvPr id="5" name="Picture 3">
          <a:extLst>
            <a:ext uri="{FF2B5EF4-FFF2-40B4-BE49-F238E27FC236}">
              <a16:creationId xmlns:a16="http://schemas.microsoft.com/office/drawing/2014/main" id="{01E71B80-A8D0-E00D-8BBA-B13B257F6BBF}"/>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41772" y1="21311" x2="41772" y2="21311"/>
                    </a14:backgroundRemoval>
                  </a14:imgEffect>
                  <a14:imgEffect>
                    <a14:saturation sat="0"/>
                  </a14:imgEffect>
                </a14:imgLayer>
              </a14:imgProps>
            </a:ext>
          </a:extLst>
        </a:blip>
        <a:stretch>
          <a:fillRect/>
        </a:stretch>
      </xdr:blipFill>
      <xdr:spPr>
        <a:xfrm>
          <a:off x="50165" y="1365417"/>
          <a:ext cx="391648" cy="314084"/>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D4155AD-493B-D4F4-B764-EA0D41B8AE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8</xdr:row>
      <xdr:rowOff>182879</xdr:rowOff>
    </xdr:to>
    <xdr:sp macro="" textlink="">
      <xdr:nvSpPr>
        <xdr:cNvPr id="2" name="Text Box 2">
          <a:extLst>
            <a:ext uri="{FF2B5EF4-FFF2-40B4-BE49-F238E27FC236}">
              <a16:creationId xmlns:a16="http://schemas.microsoft.com/office/drawing/2014/main" id="{8DA5DDF9-750C-47A0-94BC-9879F7FF2F6C}"/>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3" name="Picture 2">
          <a:extLst>
            <a:ext uri="{FF2B5EF4-FFF2-40B4-BE49-F238E27FC236}">
              <a16:creationId xmlns:a16="http://schemas.microsoft.com/office/drawing/2014/main" id="{226E1A94-53F1-4FF5-9E3E-16BBB13F5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0</xdr:rowOff>
    </xdr:from>
    <xdr:to>
      <xdr:col>12</xdr:col>
      <xdr:colOff>0</xdr:colOff>
      <xdr:row>8</xdr:row>
      <xdr:rowOff>182879</xdr:rowOff>
    </xdr:to>
    <xdr:sp macro="" textlink="">
      <xdr:nvSpPr>
        <xdr:cNvPr id="4" name="Text Box 2">
          <a:extLst>
            <a:ext uri="{FF2B5EF4-FFF2-40B4-BE49-F238E27FC236}">
              <a16:creationId xmlns:a16="http://schemas.microsoft.com/office/drawing/2014/main" id="{1D3C8F1F-F4F7-49FC-B87C-307C59158143}"/>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5" name="Picture 4">
          <a:extLst>
            <a:ext uri="{FF2B5EF4-FFF2-40B4-BE49-F238E27FC236}">
              <a16:creationId xmlns:a16="http://schemas.microsoft.com/office/drawing/2014/main" id="{EA697B8F-2F08-4D1E-B419-02F6FEDFD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0</xdr:rowOff>
    </xdr:from>
    <xdr:to>
      <xdr:col>12</xdr:col>
      <xdr:colOff>0</xdr:colOff>
      <xdr:row>8</xdr:row>
      <xdr:rowOff>182879</xdr:rowOff>
    </xdr:to>
    <xdr:sp macro="" textlink="">
      <xdr:nvSpPr>
        <xdr:cNvPr id="6" name="Text Box 2">
          <a:extLst>
            <a:ext uri="{FF2B5EF4-FFF2-40B4-BE49-F238E27FC236}">
              <a16:creationId xmlns:a16="http://schemas.microsoft.com/office/drawing/2014/main" id="{1F35702D-005A-4E7C-A340-F145D437356A}"/>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7" name="Picture 6">
          <a:extLst>
            <a:ext uri="{FF2B5EF4-FFF2-40B4-BE49-F238E27FC236}">
              <a16:creationId xmlns:a16="http://schemas.microsoft.com/office/drawing/2014/main" id="{180774AD-9D32-464C-9F0C-31DBB941E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9525</xdr:rowOff>
    </xdr:from>
    <xdr:to>
      <xdr:col>12</xdr:col>
      <xdr:colOff>0</xdr:colOff>
      <xdr:row>9</xdr:row>
      <xdr:rowOff>11429</xdr:rowOff>
    </xdr:to>
    <xdr:sp macro="" textlink="">
      <xdr:nvSpPr>
        <xdr:cNvPr id="8" name="Text Box 2">
          <a:extLst>
            <a:ext uri="{FF2B5EF4-FFF2-40B4-BE49-F238E27FC236}">
              <a16:creationId xmlns:a16="http://schemas.microsoft.com/office/drawing/2014/main" id="{1376CBC4-2F15-47B7-A4AE-2E130D5D8483}"/>
            </a:ext>
            <a:ext uri="{147F2762-F138-4A5C-976F-8EAC2B608ADB}">
              <a16:predDERef xmlns:a16="http://schemas.microsoft.com/office/drawing/2014/main" pred="{04CAD85D-521B-4F6A-9BC2-C050CCFD5A1C}"/>
            </a:ext>
          </a:extLst>
        </xdr:cNvPr>
        <xdr:cNvSpPr txBox="1">
          <a:spLocks noChangeArrowheads="1"/>
        </xdr:cNvSpPr>
      </xdr:nvSpPr>
      <xdr:spPr bwMode="auto">
        <a:xfrm>
          <a:off x="0" y="9525"/>
          <a:ext cx="20231100" cy="1647824"/>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100" b="1">
              <a:solidFill>
                <a:schemeClr val="bg1"/>
              </a:solidFill>
              <a:effectLst/>
              <a:latin typeface="Arial" panose="020B0604020202020204" pitchFamily="34" charset="0"/>
              <a:ea typeface="Calibri" panose="020F0502020204030204" pitchFamily="34" charset="0"/>
            </a:rPr>
          </a:br>
          <a:r>
            <a:rPr lang="en-AU" sz="1100" b="1">
              <a:solidFill>
                <a:schemeClr val="bg1"/>
              </a:solidFill>
              <a:effectLst/>
              <a:latin typeface="Arial" panose="020B0604020202020204" pitchFamily="34" charset="0"/>
              <a:ea typeface="Calibri" panose="020F0502020204030204" pitchFamily="34" charset="0"/>
            </a:rPr>
            <a:t>FY24</a:t>
          </a:r>
          <a:r>
            <a:rPr lang="en-AU" sz="1100" b="1" baseline="0">
              <a:solidFill>
                <a:schemeClr val="bg1"/>
              </a:solidFill>
              <a:effectLst/>
              <a:latin typeface="Arial" panose="020B0604020202020204" pitchFamily="34" charset="0"/>
              <a:ea typeface="Calibri" panose="020F0502020204030204" pitchFamily="34" charset="0"/>
            </a:rPr>
            <a:t> ESG Data Book: Basis of Preparation</a:t>
          </a:r>
        </a:p>
      </xdr:txBody>
    </xdr:sp>
    <xdr:clientData/>
  </xdr:twoCellAnchor>
  <xdr:twoCellAnchor editAs="oneCell">
    <xdr:from>
      <xdr:col>1</xdr:col>
      <xdr:colOff>0</xdr:colOff>
      <xdr:row>1</xdr:row>
      <xdr:rowOff>128270</xdr:rowOff>
    </xdr:from>
    <xdr:to>
      <xdr:col>2</xdr:col>
      <xdr:colOff>946150</xdr:colOff>
      <xdr:row>6</xdr:row>
      <xdr:rowOff>733</xdr:rowOff>
    </xdr:to>
    <xdr:pic>
      <xdr:nvPicPr>
        <xdr:cNvPr id="9" name="Picture 8">
          <a:extLst>
            <a:ext uri="{FF2B5EF4-FFF2-40B4-BE49-F238E27FC236}">
              <a16:creationId xmlns:a16="http://schemas.microsoft.com/office/drawing/2014/main" id="{51AA85B2-6415-4FE9-A3F4-EA1BCC2EB7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311150"/>
          <a:ext cx="1441450" cy="78613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Emma Cowan" id="{8E05C189-0CF6-4903-85CB-56A44A6C163B}" userId="Emma.Cowan@mynrma.com.au" providerId="PeoplePicker"/>
  <person displayName="Troy Favell" id="{A9400B03-6079-4AD6-AB67-34A282254A71}" userId="Troy.Favell@mynrma.com.au" providerId="PeoplePicker"/>
  <person displayName="Emma Cowan" id="{A4CFB48A-42D0-4EE0-9179-FCC0FD997155}" userId="S::Emma.Cowan@mynrma.com.au::a6dbee42-1115-470a-9627-306a1d6e41f7" providerId="AD"/>
  <person displayName="Kim Basilio" id="{9EDB5D90-3E65-47F2-B47C-C3ECF8C37B5F}" userId="S::kim.basilio@mynrma.com.au::9670de11-ad28-478f-b202-8e0e987334b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AA1AAA-7CE5-4F57-8C87-6B3B514A98DE}" name="Table2" displayName="Table2" ref="B13:K19" totalsRowShown="0" headerRowDxfId="27" dataDxfId="25" headerRowBorderDxfId="26" tableBorderDxfId="24" totalsRowBorderDxfId="23">
  <tableColumns count="10">
    <tableColumn id="2" xr3:uid="{9F32DA3E-5B99-4E9A-A9E6-071A01212D27}" name="Topic " dataDxfId="22"/>
    <tableColumn id="3" xr3:uid="{53CF2A95-1616-472B-B925-73746B0CCA3F}" name="Indicator" dataDxfId="21"/>
    <tableColumn id="4" xr3:uid="{7AA27F1E-6FE7-4C74-8CB3-2246007FE1B7}" name="Metric of Measure" dataDxfId="20"/>
    <tableColumn id="12" xr3:uid="{3F647F0E-5DDC-498A-B910-7642084B7C91}" name="Metric Unit of Measure" dataDxfId="19"/>
    <tableColumn id="5" xr3:uid="{8C05DEB0-F0E0-48F6-AF0E-4D0F449A59AE}" name="Scope" dataDxfId="18"/>
    <tableColumn id="6" xr3:uid="{082B26AA-9D1A-443C-803C-1349B5083F01}" name="Reportable Unit of Measure" dataDxfId="17"/>
    <tableColumn id="10" xr3:uid="{95499549-2760-4BE9-87A3-939B61F6C66B}" name="Metric formula" dataDxfId="16"/>
    <tableColumn id="11" xr3:uid="{08926B00-9F83-4777-9F83-40360BCDAB6D}" name="Assumptions" dataDxfId="15"/>
    <tableColumn id="1" xr3:uid="{F46BEC49-3D47-4D20-9A07-0AE7AC41420A}" name="Data Source" dataDxfId="14"/>
    <tableColumn id="7" xr3:uid="{FBB6839E-DDF4-4BC0-A0A6-7670B73BD8AE}" name="Methodology / Calculation" dataDxfId="1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D87D9A-375F-4A95-8F23-DAA32C41A533}" name="Table22" displayName="Table22" ref="B12:L25" totalsRowShown="0" headerRowDxfId="12" dataDxfId="11">
  <tableColumns count="11">
    <tableColumn id="1" xr3:uid="{656D9369-1A75-466E-A443-4F1921D7B5EA}" name="Pillar" dataDxfId="10"/>
    <tableColumn id="2" xr3:uid="{1841D84B-011B-4099-ADEA-715A9059D42D}" name="Topic " dataDxfId="9"/>
    <tableColumn id="3" xr3:uid="{2A490A3B-5463-4328-8F4E-EA835E28590C}" name="Indicator" dataDxfId="8"/>
    <tableColumn id="4" xr3:uid="{BD400D10-5030-4B8E-A146-CA496E7B6857}" name="Metric of Measure" dataDxfId="7"/>
    <tableColumn id="12" xr3:uid="{26F73EEE-1EAA-45E8-AA7F-E6D00B855C9A}" name="Metric Unit of Measure" dataDxfId="6"/>
    <tableColumn id="5" xr3:uid="{F8EAB4FE-D7D3-4DFB-8395-EA48E9D44F36}" name="Scope" dataDxfId="5"/>
    <tableColumn id="6" xr3:uid="{F08469DF-3DC8-4060-8F21-7D598A5F9865}" name="Reportable Unit of Measuire" dataDxfId="4"/>
    <tableColumn id="10" xr3:uid="{597E1FC5-17C8-4D57-9E03-5798007616AC}" name="Metric formula" dataDxfId="3"/>
    <tableColumn id="11" xr3:uid="{1089B3A5-AEF0-442D-A1A0-220B7A1D198B}" name="Assumptions" dataDxfId="2"/>
    <tableColumn id="7" xr3:uid="{C73B8BA1-DB87-41FD-B150-68A345B43A02}" name="Methodology / Calculation" dataDxfId="1"/>
    <tableColumn id="8" xr3:uid="{1EF67A62-E97B-4026-96DF-11CC05FF9531}" name="Notes/Reference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 dT="2024-08-11T21:24:45.87" personId="{A4CFB48A-42D0-4EE0-9179-FCC0FD997155}" id="{3DA39D35-9977-4EE2-AFDD-5AC117CC1143}">
    <text xml:space="preserve">@Troy Favell  per my message to Jo, let's make all of the years consistent here. I would prefer to use FY27 / FY28 for absolute clarity </text>
    <mentions>
      <mention mentionpersonId="{A9400B03-6079-4AD6-AB67-34A282254A71}" mentionId="{8B990DFB-C4BA-4DCB-AC65-D876EA93310C}" startIndex="0" length="12"/>
    </mentions>
  </threadedComment>
  <threadedComment ref="C14" dT="2024-08-12T00:18:18.88" personId="{9EDB5D90-3E65-47F2-B47C-C3ECF8C37B5F}" id="{2BEF5871-2E6B-4258-84A9-283283D29F85}" parentId="{3DA39D35-9977-4EE2-AFDD-5AC117CC1143}">
    <text>Hi @Emma - please see that I've updated accordingly. (CC: @Troy)</text>
    <mentions>
      <mention mentionpersonId="{8E05C189-0CF6-4903-85CB-56A44A6C163B}" mentionId="{1A8524D6-313B-42B2-A4DE-EF9083E532E3}" startIndex="3" length="5"/>
      <mention mentionpersonId="{A9400B03-6079-4AD6-AB67-34A282254A71}" mentionId="{CFE9EEE0-FDE7-4CB5-8B6C-411E86BA7CAD}" startIndex="58" length="5"/>
    </mentions>
  </threadedComment>
  <threadedComment ref="C15" dT="2024-08-11T21:25:43.02" personId="{A4CFB48A-42D0-4EE0-9179-FCC0FD997155}" id="{6444B083-7145-4897-ADA1-46C2E67A5230}">
    <text>@Troy Favell  this is currently missing the policy &amp; advocacy commitment - could you please add it?</text>
    <mentions>
      <mention mentionpersonId="{A9400B03-6079-4AD6-AB67-34A282254A71}" mentionId="{EADB7496-25D3-4B37-912E-D8C224E795AC}" startIndex="0" length="12"/>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3763-7429-4A62-8BED-13AA1A23149C}">
  <sheetPr codeName="Sheet1">
    <tabColor theme="0"/>
    <pageSetUpPr fitToPage="1"/>
  </sheetPr>
  <dimension ref="B1:J45"/>
  <sheetViews>
    <sheetView tabSelected="1" zoomScale="70" zoomScaleNormal="70" workbookViewId="0"/>
  </sheetViews>
  <sheetFormatPr defaultColWidth="8.453125" defaultRowHeight="14.5" x14ac:dyDescent="0.35"/>
  <cols>
    <col min="1" max="1" width="4.453125" style="1" customWidth="1"/>
    <col min="2" max="2" width="2.453125" style="1" customWidth="1"/>
    <col min="3" max="8" width="18.453125" style="1" customWidth="1"/>
    <col min="9" max="9" width="3.453125" style="1" customWidth="1"/>
    <col min="10" max="16384" width="8.453125" style="1"/>
  </cols>
  <sheetData>
    <row r="1" spans="2:9" x14ac:dyDescent="0.35">
      <c r="B1" s="47"/>
      <c r="C1" s="48"/>
      <c r="D1" s="48"/>
      <c r="E1" s="48"/>
      <c r="F1" s="48"/>
      <c r="G1" s="48"/>
      <c r="H1" s="48"/>
      <c r="I1" s="49"/>
    </row>
    <row r="2" spans="2:9" x14ac:dyDescent="0.35">
      <c r="B2" s="18"/>
      <c r="I2" s="19"/>
    </row>
    <row r="3" spans="2:9" x14ac:dyDescent="0.35">
      <c r="B3" s="18"/>
      <c r="I3" s="19"/>
    </row>
    <row r="4" spans="2:9" x14ac:dyDescent="0.35">
      <c r="B4" s="18"/>
      <c r="I4" s="19"/>
    </row>
    <row r="5" spans="2:9" x14ac:dyDescent="0.35">
      <c r="B5" s="18"/>
      <c r="I5" s="19"/>
    </row>
    <row r="6" spans="2:9" x14ac:dyDescent="0.35">
      <c r="B6" s="18"/>
      <c r="I6" s="19"/>
    </row>
    <row r="7" spans="2:9" x14ac:dyDescent="0.35">
      <c r="B7" s="18"/>
      <c r="I7" s="19"/>
    </row>
    <row r="8" spans="2:9" x14ac:dyDescent="0.35">
      <c r="B8" s="18"/>
      <c r="I8" s="19"/>
    </row>
    <row r="9" spans="2:9" ht="15" thickBot="1" x14ac:dyDescent="0.4">
      <c r="B9" s="18"/>
      <c r="I9" s="19"/>
    </row>
    <row r="10" spans="2:9" x14ac:dyDescent="0.35">
      <c r="B10" s="236"/>
      <c r="C10" s="237"/>
      <c r="D10" s="237"/>
      <c r="E10" s="237"/>
      <c r="F10" s="237"/>
      <c r="G10" s="237"/>
      <c r="H10" s="237"/>
      <c r="I10" s="238"/>
    </row>
    <row r="11" spans="2:9" ht="18.5" x14ac:dyDescent="0.45">
      <c r="B11" s="257" t="s">
        <v>0</v>
      </c>
      <c r="C11" s="258"/>
      <c r="D11" s="258"/>
      <c r="E11" s="258"/>
      <c r="F11" s="258"/>
      <c r="G11" s="258"/>
      <c r="H11" s="258"/>
      <c r="I11" s="259"/>
    </row>
    <row r="12" spans="2:9" ht="6.75" customHeight="1" x14ac:dyDescent="0.35">
      <c r="B12" s="239"/>
      <c r="I12" s="240"/>
    </row>
    <row r="13" spans="2:9" x14ac:dyDescent="0.35">
      <c r="B13" s="239"/>
      <c r="C13" s="362" t="s">
        <v>1</v>
      </c>
      <c r="D13" s="362"/>
      <c r="E13" s="362"/>
      <c r="F13" s="362"/>
      <c r="G13" s="362"/>
      <c r="H13" s="362"/>
      <c r="I13" s="240"/>
    </row>
    <row r="14" spans="2:9" x14ac:dyDescent="0.35">
      <c r="B14" s="239"/>
      <c r="C14" s="362"/>
      <c r="D14" s="362"/>
      <c r="E14" s="362"/>
      <c r="F14" s="362"/>
      <c r="G14" s="362"/>
      <c r="H14" s="362"/>
      <c r="I14" s="240"/>
    </row>
    <row r="15" spans="2:9" x14ac:dyDescent="0.35">
      <c r="B15" s="239"/>
      <c r="C15" s="362"/>
      <c r="D15" s="362"/>
      <c r="E15" s="362"/>
      <c r="F15" s="362"/>
      <c r="G15" s="362"/>
      <c r="H15" s="362"/>
      <c r="I15" s="240"/>
    </row>
    <row r="16" spans="2:9" ht="105" customHeight="1" x14ac:dyDescent="0.35">
      <c r="B16" s="239"/>
      <c r="C16" s="362"/>
      <c r="D16" s="362"/>
      <c r="E16" s="362"/>
      <c r="F16" s="362"/>
      <c r="G16" s="362"/>
      <c r="H16" s="362"/>
      <c r="I16" s="240"/>
    </row>
    <row r="17" spans="2:10" ht="27" customHeight="1" x14ac:dyDescent="0.45">
      <c r="B17" s="257" t="s">
        <v>2</v>
      </c>
      <c r="C17" s="258"/>
      <c r="D17" s="258"/>
      <c r="E17" s="258"/>
      <c r="F17" s="258"/>
      <c r="G17" s="258"/>
      <c r="H17" s="258"/>
      <c r="I17" s="259"/>
    </row>
    <row r="18" spans="2:10" ht="9" customHeight="1" x14ac:dyDescent="0.45">
      <c r="B18" s="252"/>
      <c r="I18" s="240"/>
    </row>
    <row r="19" spans="2:10" ht="126.75" customHeight="1" x14ac:dyDescent="0.35">
      <c r="B19" s="239"/>
      <c r="C19" s="362" t="s">
        <v>3</v>
      </c>
      <c r="D19" s="362"/>
      <c r="E19" s="362"/>
      <c r="F19" s="362"/>
      <c r="G19" s="362"/>
      <c r="H19" s="362"/>
      <c r="I19" s="240"/>
    </row>
    <row r="20" spans="2:10" ht="18.5" x14ac:dyDescent="0.45">
      <c r="B20" s="360" t="s">
        <v>4</v>
      </c>
      <c r="C20" s="360"/>
      <c r="D20" s="360"/>
      <c r="E20" s="360"/>
      <c r="F20" s="360"/>
      <c r="G20" s="360"/>
      <c r="H20" s="360"/>
      <c r="I20" s="361"/>
      <c r="J20" s="260"/>
    </row>
    <row r="21" spans="2:10" ht="18.5" x14ac:dyDescent="0.45">
      <c r="B21" s="241"/>
      <c r="C21" s="80"/>
      <c r="D21" s="80"/>
      <c r="E21" s="80"/>
      <c r="F21" s="80"/>
      <c r="G21" s="80"/>
      <c r="H21" s="80"/>
      <c r="I21" s="242"/>
      <c r="J21" s="245"/>
    </row>
    <row r="22" spans="2:10" ht="22.5" customHeight="1" x14ac:dyDescent="0.45">
      <c r="B22" s="243"/>
      <c r="C22" s="244" t="s">
        <v>5</v>
      </c>
      <c r="D22" s="245"/>
      <c r="E22" s="245"/>
      <c r="F22" s="245"/>
      <c r="G22" s="245"/>
      <c r="H22" s="245"/>
      <c r="I22" s="246"/>
      <c r="J22" s="245"/>
    </row>
    <row r="23" spans="2:10" ht="16.5" customHeight="1" x14ac:dyDescent="0.45">
      <c r="B23" s="243"/>
      <c r="C23" s="262" t="s">
        <v>6</v>
      </c>
      <c r="D23" s="245"/>
      <c r="E23" s="245"/>
      <c r="F23" s="245"/>
      <c r="G23" s="245"/>
      <c r="H23" s="245"/>
      <c r="I23" s="246"/>
      <c r="J23" s="245"/>
    </row>
    <row r="24" spans="2:10" ht="16.5" customHeight="1" x14ac:dyDescent="0.45">
      <c r="B24" s="243"/>
      <c r="C24" s="262" t="s">
        <v>7</v>
      </c>
      <c r="D24" s="245"/>
      <c r="E24" s="245"/>
      <c r="F24" s="245"/>
      <c r="G24" s="245"/>
      <c r="H24" s="245"/>
      <c r="I24" s="246"/>
      <c r="J24" s="245"/>
    </row>
    <row r="25" spans="2:10" ht="16.5" customHeight="1" x14ac:dyDescent="0.45">
      <c r="B25" s="243"/>
      <c r="C25" s="262" t="s">
        <v>8</v>
      </c>
      <c r="D25" s="245"/>
      <c r="E25" s="245"/>
      <c r="F25" s="245"/>
      <c r="G25" s="245"/>
      <c r="H25" s="245"/>
      <c r="I25" s="246"/>
      <c r="J25" s="245"/>
    </row>
    <row r="26" spans="2:10" ht="18.5" x14ac:dyDescent="0.45">
      <c r="B26" s="243"/>
      <c r="C26" s="245"/>
      <c r="D26" s="245"/>
      <c r="E26" s="245"/>
      <c r="F26" s="245"/>
      <c r="G26" s="245"/>
      <c r="H26" s="245"/>
      <c r="I26" s="246"/>
      <c r="J26" s="245"/>
    </row>
    <row r="27" spans="2:10" ht="18.5" x14ac:dyDescent="0.45">
      <c r="B27" s="247"/>
      <c r="C27" s="244" t="s">
        <v>9</v>
      </c>
      <c r="D27" s="248"/>
      <c r="E27" s="248"/>
      <c r="F27" s="248"/>
      <c r="G27" s="248"/>
      <c r="H27" s="248"/>
      <c r="I27" s="249"/>
      <c r="J27" s="248"/>
    </row>
    <row r="28" spans="2:10" ht="10.4" customHeight="1" x14ac:dyDescent="0.45">
      <c r="B28" s="243"/>
      <c r="C28" s="245"/>
      <c r="D28" s="245"/>
      <c r="E28" s="245"/>
      <c r="F28" s="245"/>
      <c r="G28" s="245"/>
      <c r="H28" s="245"/>
      <c r="I28" s="246"/>
      <c r="J28" s="245"/>
    </row>
    <row r="29" spans="2:10" ht="18.5" x14ac:dyDescent="0.45">
      <c r="B29" s="250"/>
      <c r="C29" s="359" t="s">
        <v>10</v>
      </c>
      <c r="D29" s="244"/>
      <c r="E29" s="244"/>
      <c r="F29" s="244"/>
      <c r="G29" s="244"/>
      <c r="H29" s="244"/>
      <c r="I29" s="251"/>
      <c r="J29" s="244"/>
    </row>
    <row r="30" spans="2:10" ht="18.5" x14ac:dyDescent="0.45">
      <c r="B30" s="243"/>
      <c r="C30" s="245" t="s">
        <v>11</v>
      </c>
      <c r="D30" s="245"/>
      <c r="E30" s="245"/>
      <c r="F30" s="245"/>
      <c r="G30" s="245"/>
      <c r="H30" s="245"/>
      <c r="I30" s="246"/>
      <c r="J30" s="245"/>
    </row>
    <row r="31" spans="2:10" ht="18.5" x14ac:dyDescent="0.45">
      <c r="B31" s="243"/>
      <c r="C31" s="245" t="s">
        <v>12</v>
      </c>
      <c r="D31" s="245"/>
      <c r="E31" s="245"/>
      <c r="F31" s="245"/>
      <c r="G31" s="245"/>
      <c r="H31" s="245"/>
      <c r="I31" s="246"/>
      <c r="J31" s="245"/>
    </row>
    <row r="32" spans="2:10" ht="8.25" customHeight="1" x14ac:dyDescent="0.45">
      <c r="B32" s="243"/>
      <c r="C32" s="245"/>
      <c r="D32" s="245"/>
      <c r="E32" s="245"/>
      <c r="F32" s="245"/>
      <c r="G32" s="245"/>
      <c r="H32" s="245"/>
      <c r="I32" s="246"/>
      <c r="J32" s="245"/>
    </row>
    <row r="33" spans="2:10" ht="18.5" x14ac:dyDescent="0.45">
      <c r="B33" s="250"/>
      <c r="C33" s="359" t="s">
        <v>13</v>
      </c>
      <c r="D33" s="244"/>
      <c r="E33" s="244"/>
      <c r="F33" s="244"/>
      <c r="G33" s="244"/>
      <c r="H33" s="244"/>
      <c r="I33" s="251"/>
      <c r="J33" s="244"/>
    </row>
    <row r="34" spans="2:10" ht="18.5" x14ac:dyDescent="0.45">
      <c r="B34" s="252"/>
      <c r="C34" s="245" t="s">
        <v>14</v>
      </c>
      <c r="D34" s="245"/>
      <c r="E34" s="245"/>
      <c r="F34" s="245"/>
      <c r="G34" s="245"/>
      <c r="H34" s="245"/>
      <c r="I34" s="246"/>
      <c r="J34" s="245"/>
    </row>
    <row r="35" spans="2:10" ht="18.5" x14ac:dyDescent="0.45">
      <c r="B35" s="252"/>
      <c r="C35" s="245" t="s">
        <v>15</v>
      </c>
      <c r="D35" s="245"/>
      <c r="E35" s="245"/>
      <c r="F35" s="245"/>
      <c r="G35" s="245"/>
      <c r="H35" s="245"/>
      <c r="I35" s="246"/>
      <c r="J35" s="245"/>
    </row>
    <row r="36" spans="2:10" ht="18.5" x14ac:dyDescent="0.45">
      <c r="B36" s="252"/>
      <c r="C36" s="253" t="s">
        <v>16</v>
      </c>
      <c r="D36" s="245"/>
      <c r="E36" s="245"/>
      <c r="F36" s="245"/>
      <c r="G36" s="245"/>
      <c r="H36" s="245"/>
      <c r="I36" s="246"/>
      <c r="J36" s="245"/>
    </row>
    <row r="37" spans="2:10" ht="18.5" x14ac:dyDescent="0.45">
      <c r="B37" s="252"/>
      <c r="C37" s="253" t="s">
        <v>17</v>
      </c>
      <c r="D37" s="245"/>
      <c r="E37" s="245"/>
      <c r="F37" s="245"/>
      <c r="G37" s="245"/>
      <c r="H37" s="245"/>
      <c r="I37" s="246"/>
      <c r="J37" s="245"/>
    </row>
    <row r="38" spans="2:10" ht="19" customHeight="1" x14ac:dyDescent="0.45">
      <c r="B38" s="252"/>
      <c r="C38" s="248" t="s">
        <v>18</v>
      </c>
      <c r="D38" s="245"/>
      <c r="E38" s="245"/>
      <c r="F38" s="245"/>
      <c r="G38" s="245"/>
      <c r="H38" s="245"/>
      <c r="I38" s="246"/>
      <c r="J38" s="245"/>
    </row>
    <row r="39" spans="2:10" ht="16" customHeight="1" x14ac:dyDescent="0.45">
      <c r="B39" s="252"/>
      <c r="C39" s="245"/>
      <c r="D39" s="245"/>
      <c r="E39" s="245"/>
      <c r="F39" s="245"/>
      <c r="G39" s="245"/>
      <c r="H39" s="245"/>
      <c r="I39" s="246"/>
      <c r="J39" s="245"/>
    </row>
    <row r="40" spans="2:10" ht="18.5" x14ac:dyDescent="0.45">
      <c r="B40" s="250"/>
      <c r="C40" s="359" t="s">
        <v>19</v>
      </c>
      <c r="D40" s="244"/>
      <c r="E40" s="244"/>
      <c r="F40" s="244"/>
      <c r="G40" s="244"/>
      <c r="H40" s="244"/>
      <c r="I40" s="251"/>
      <c r="J40" s="244"/>
    </row>
    <row r="41" spans="2:10" ht="18.5" x14ac:dyDescent="0.45">
      <c r="B41" s="243"/>
      <c r="C41" s="245" t="s">
        <v>20</v>
      </c>
      <c r="D41" s="245"/>
      <c r="E41" s="245"/>
      <c r="F41" s="245"/>
      <c r="G41" s="245"/>
      <c r="H41" s="245"/>
      <c r="I41" s="246"/>
      <c r="J41" s="245"/>
    </row>
    <row r="42" spans="2:10" ht="18.5" x14ac:dyDescent="0.45">
      <c r="B42" s="243"/>
      <c r="C42" s="245" t="s">
        <v>21</v>
      </c>
      <c r="D42" s="245"/>
      <c r="E42" s="245"/>
      <c r="F42" s="245"/>
      <c r="G42" s="245"/>
      <c r="H42" s="245"/>
      <c r="I42" s="246"/>
      <c r="J42" s="245"/>
    </row>
    <row r="43" spans="2:10" ht="18.5" x14ac:dyDescent="0.45">
      <c r="B43" s="243"/>
      <c r="C43" s="245" t="s">
        <v>22</v>
      </c>
      <c r="D43" s="245"/>
      <c r="E43" s="245"/>
      <c r="F43" s="245"/>
      <c r="G43" s="245"/>
      <c r="H43" s="245"/>
      <c r="I43" s="246"/>
      <c r="J43" s="245"/>
    </row>
    <row r="44" spans="2:10" ht="18.5" x14ac:dyDescent="0.45">
      <c r="B44" s="243"/>
      <c r="C44" s="245" t="s">
        <v>23</v>
      </c>
      <c r="D44" s="245"/>
      <c r="E44" s="245"/>
      <c r="F44" s="245"/>
      <c r="G44" s="245"/>
      <c r="H44" s="245"/>
      <c r="I44" s="246"/>
      <c r="J44" s="245"/>
    </row>
    <row r="45" spans="2:10" ht="19" thickBot="1" x14ac:dyDescent="0.5">
      <c r="B45" s="254"/>
      <c r="C45" s="255"/>
      <c r="D45" s="255"/>
      <c r="E45" s="255"/>
      <c r="F45" s="255"/>
      <c r="G45" s="255"/>
      <c r="H45" s="255"/>
      <c r="I45" s="256"/>
      <c r="J45" s="245"/>
    </row>
  </sheetData>
  <sheetProtection algorithmName="SHA-512" hashValue="rXhztZaF9sqPgXPn/YHWLFpj/Dt51Ej2Tpc/HZrI+d5KjkzHQIgkrI3hv3j6bouP6gBfwhnQOR03G0j6YWfjcQ==" saltValue="eZ/Kor0wB8Gv3kI7eIDaxA==" spinCount="100000" sheet="1" objects="1" scenarios="1"/>
  <mergeCells count="3">
    <mergeCell ref="B20:I20"/>
    <mergeCell ref="C13:H16"/>
    <mergeCell ref="C19:H19"/>
  </mergeCells>
  <hyperlinks>
    <hyperlink ref="C24" location="'1.2 Materiality'!Print_Area" display="1.2 Materiality process &amp; material topics " xr:uid="{F77E6232-116C-451D-BF2B-E58287EF1EB6}"/>
    <hyperlink ref="C25" location="'1.3 Glossary'!Print_Area" display="1.3 Glossary - common terms &amp; definitions " xr:uid="{6E5BD45C-0B68-43A0-9085-E82E521FB6EB}"/>
    <hyperlink ref="C29" location="'2.1 Our People'!Print_Area" display="2.1 Our People" xr:uid="{52653FE9-435D-4435-99CA-C4D33E929312}"/>
    <hyperlink ref="C40" location="'2.3 Community'!Print_Area" display="2.3 Community" xr:uid="{7F50E0B9-1D6D-4727-84A1-FB3239B3BD38}"/>
    <hyperlink ref="C23" location="'1.1 Basis of preparation'!Print_Area" display="1.1 Basis of preparation " xr:uid="{255F1F3C-5D78-4F48-8262-06A52E9D2A6C}"/>
    <hyperlink ref="C33" location="'2.2 Environment'!Print_Area" display="2.2 Environment" xr:uid="{6A6B13A4-C0C9-4487-BEBC-341AF7C847B8}"/>
  </hyperlinks>
  <pageMargins left="0.25" right="0.25" top="0.75" bottom="0.75" header="0.3" footer="0.3"/>
  <pageSetup paperSize="8" scale="70" fitToHeight="0" orientation="portrait" r:id="rId1"/>
  <headerFooter>
    <oddFooter>&amp;L_x000D_&amp;1#&amp;"Calibri"&amp;8&amp;K000000 Classified as Internal</oddFooter>
  </headerFooter>
  <colBreaks count="1" manualBreakCount="1">
    <brk id="10" max="5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4C60-888C-46B8-A387-7AD086E4395F}">
  <sheetPr codeName="Sheet10">
    <tabColor theme="9" tint="0.79998168889431442"/>
    <pageSetUpPr fitToPage="1"/>
  </sheetPr>
  <dimension ref="A1:AB66"/>
  <sheetViews>
    <sheetView showGridLines="0" zoomScale="70" zoomScaleNormal="70" workbookViewId="0"/>
  </sheetViews>
  <sheetFormatPr defaultColWidth="8.453125" defaultRowHeight="15" customHeight="1" x14ac:dyDescent="0.35"/>
  <cols>
    <col min="1" max="1" width="6.453125" style="1" customWidth="1"/>
    <col min="2" max="2" width="2.81640625" style="1" customWidth="1"/>
    <col min="3" max="3" width="29.453125" style="1" customWidth="1"/>
    <col min="4" max="9" width="8.453125" style="1"/>
    <col min="10" max="10" width="14.453125" style="1" customWidth="1"/>
    <col min="11" max="13" width="14" style="1" customWidth="1"/>
    <col min="14" max="14" width="3.81640625" style="1" customWidth="1"/>
    <col min="15" max="15" width="5.453125" style="1" customWidth="1"/>
    <col min="16" max="21" width="8.453125" style="1"/>
    <col min="22" max="22" width="22.453125" style="1" customWidth="1"/>
    <col min="23" max="24" width="8.453125" style="1" hidden="1" customWidth="1"/>
    <col min="25" max="25" width="8.453125" style="1" customWidth="1"/>
    <col min="26" max="16384" width="8.453125" style="1"/>
  </cols>
  <sheetData>
    <row r="1" spans="1:14" ht="14.5" x14ac:dyDescent="0.35">
      <c r="A1"/>
      <c r="B1"/>
      <c r="C1"/>
      <c r="D1"/>
      <c r="E1"/>
      <c r="F1"/>
      <c r="G1"/>
      <c r="H1"/>
      <c r="I1"/>
      <c r="J1"/>
      <c r="K1"/>
      <c r="L1"/>
      <c r="M1"/>
      <c r="N1"/>
    </row>
    <row r="2" spans="1:14" ht="14.5" x14ac:dyDescent="0.35">
      <c r="A2"/>
      <c r="B2"/>
      <c r="C2"/>
      <c r="D2"/>
      <c r="E2"/>
      <c r="F2"/>
      <c r="G2"/>
      <c r="H2"/>
      <c r="I2"/>
      <c r="J2"/>
      <c r="K2"/>
      <c r="L2"/>
      <c r="M2"/>
      <c r="N2"/>
    </row>
    <row r="3" spans="1:14" ht="14.5" x14ac:dyDescent="0.35">
      <c r="A3"/>
      <c r="B3"/>
      <c r="C3"/>
      <c r="D3"/>
      <c r="E3"/>
      <c r="F3"/>
      <c r="G3"/>
      <c r="H3"/>
      <c r="I3"/>
      <c r="J3"/>
      <c r="K3"/>
      <c r="L3"/>
      <c r="M3"/>
      <c r="N3"/>
    </row>
    <row r="4" spans="1:14" ht="14.5" x14ac:dyDescent="0.35">
      <c r="A4"/>
      <c r="B4"/>
      <c r="C4"/>
      <c r="D4"/>
      <c r="E4"/>
      <c r="F4"/>
      <c r="G4"/>
      <c r="H4"/>
      <c r="I4"/>
      <c r="J4"/>
      <c r="K4"/>
      <c r="L4"/>
      <c r="M4"/>
      <c r="N4"/>
    </row>
    <row r="5" spans="1:14" ht="14.5" x14ac:dyDescent="0.35">
      <c r="A5"/>
      <c r="B5"/>
      <c r="C5"/>
      <c r="D5"/>
      <c r="E5"/>
      <c r="F5"/>
      <c r="G5"/>
      <c r="H5"/>
      <c r="I5"/>
      <c r="J5"/>
      <c r="K5"/>
      <c r="L5"/>
      <c r="M5"/>
      <c r="N5"/>
    </row>
    <row r="6" spans="1:14" ht="14.5" x14ac:dyDescent="0.35">
      <c r="A6"/>
      <c r="B6"/>
      <c r="C6"/>
      <c r="D6"/>
      <c r="E6"/>
      <c r="F6"/>
      <c r="G6"/>
      <c r="H6"/>
      <c r="I6"/>
      <c r="J6"/>
      <c r="K6"/>
      <c r="L6"/>
      <c r="M6"/>
      <c r="N6"/>
    </row>
    <row r="11" spans="1:14" s="25" customFormat="1" ht="18.5" x14ac:dyDescent="0.35">
      <c r="B11" s="176"/>
      <c r="C11" s="177" t="s">
        <v>20</v>
      </c>
      <c r="D11" s="105"/>
      <c r="E11" s="105"/>
      <c r="F11" s="105"/>
      <c r="G11" s="105"/>
      <c r="H11" s="105"/>
      <c r="I11" s="105"/>
      <c r="J11" s="105"/>
      <c r="K11" s="105"/>
      <c r="L11" s="105"/>
      <c r="M11" s="105"/>
      <c r="N11" s="106"/>
    </row>
    <row r="12" spans="1:14" ht="14.5" x14ac:dyDescent="0.35">
      <c r="B12" s="159"/>
      <c r="D12" s="160"/>
      <c r="E12" s="160"/>
      <c r="F12" s="160"/>
      <c r="G12" s="160"/>
      <c r="H12" s="160"/>
      <c r="I12" s="160"/>
      <c r="J12" s="160"/>
      <c r="K12" s="160"/>
      <c r="L12" s="160"/>
      <c r="M12" s="160"/>
      <c r="N12" s="161"/>
    </row>
    <row r="13" spans="1:14" s="25" customFormat="1" ht="20.25" customHeight="1" x14ac:dyDescent="0.35">
      <c r="B13" s="162"/>
      <c r="C13" s="163" t="s">
        <v>174</v>
      </c>
      <c r="D13" s="164"/>
      <c r="E13" s="164"/>
      <c r="F13" s="164"/>
      <c r="G13" s="164"/>
      <c r="H13" s="164"/>
      <c r="I13" s="164"/>
      <c r="J13" s="163"/>
      <c r="K13" s="164"/>
      <c r="L13" s="164"/>
      <c r="M13" s="164"/>
      <c r="N13" s="165"/>
    </row>
    <row r="14" spans="1:14" s="25" customFormat="1" ht="20.25" customHeight="1" x14ac:dyDescent="0.35">
      <c r="B14" s="166"/>
      <c r="C14" s="372" t="s">
        <v>284</v>
      </c>
      <c r="D14" s="372"/>
      <c r="E14" s="372"/>
      <c r="F14" s="372"/>
      <c r="G14" s="372"/>
      <c r="H14" s="372"/>
      <c r="I14" s="372"/>
      <c r="J14" s="372"/>
      <c r="K14" s="372"/>
      <c r="L14" s="372"/>
      <c r="M14" s="263"/>
      <c r="N14" s="169"/>
    </row>
    <row r="15" spans="1:14" s="25" customFormat="1" ht="20.25" customHeight="1" x14ac:dyDescent="0.35">
      <c r="B15" s="166"/>
      <c r="C15" s="372"/>
      <c r="D15" s="372"/>
      <c r="E15" s="372"/>
      <c r="F15" s="372"/>
      <c r="G15" s="372"/>
      <c r="H15" s="372"/>
      <c r="I15" s="372"/>
      <c r="J15" s="372"/>
      <c r="K15" s="372"/>
      <c r="L15" s="372"/>
      <c r="M15" s="263"/>
      <c r="N15" s="169"/>
    </row>
    <row r="16" spans="1:14" s="25" customFormat="1" ht="20.25" customHeight="1" x14ac:dyDescent="0.35">
      <c r="B16" s="166"/>
      <c r="C16" s="167" t="s">
        <v>285</v>
      </c>
      <c r="D16" s="168"/>
      <c r="E16" s="168"/>
      <c r="F16" s="168"/>
      <c r="G16" s="168"/>
      <c r="H16" s="168"/>
      <c r="I16" s="168"/>
      <c r="J16" s="167" t="s">
        <v>286</v>
      </c>
      <c r="K16" s="168"/>
      <c r="L16" s="168"/>
      <c r="M16" s="168"/>
      <c r="N16" s="169"/>
    </row>
    <row r="17" spans="2:16" ht="14.5" x14ac:dyDescent="0.35">
      <c r="B17" s="159"/>
      <c r="C17" s="182" t="s">
        <v>287</v>
      </c>
      <c r="D17" s="88"/>
      <c r="E17" s="88"/>
      <c r="F17" s="88"/>
      <c r="G17" s="88"/>
      <c r="H17" s="88"/>
      <c r="I17" s="88"/>
      <c r="J17" s="88" t="s">
        <v>288</v>
      </c>
      <c r="K17" s="88"/>
      <c r="L17" s="88"/>
      <c r="M17" s="88"/>
      <c r="N17" s="58"/>
    </row>
    <row r="18" spans="2:16" ht="14.5" x14ac:dyDescent="0.35">
      <c r="B18" s="159"/>
      <c r="C18" s="88" t="s">
        <v>289</v>
      </c>
      <c r="D18" s="88"/>
      <c r="E18" s="88"/>
      <c r="F18" s="88"/>
      <c r="G18" s="88"/>
      <c r="H18" s="88"/>
      <c r="I18" s="88"/>
      <c r="J18" s="88" t="s">
        <v>290</v>
      </c>
      <c r="K18" s="88"/>
      <c r="L18" s="88"/>
      <c r="M18" s="88"/>
      <c r="N18" s="58"/>
    </row>
    <row r="19" spans="2:16" ht="14.5" x14ac:dyDescent="0.35">
      <c r="B19" s="159"/>
      <c r="C19" s="88" t="s">
        <v>291</v>
      </c>
      <c r="D19" s="88"/>
      <c r="E19" s="88"/>
      <c r="F19" s="88"/>
      <c r="G19" s="88"/>
      <c r="H19" s="88"/>
      <c r="I19" s="88"/>
      <c r="J19" s="88" t="s">
        <v>292</v>
      </c>
      <c r="K19" s="88"/>
      <c r="L19" s="88"/>
      <c r="M19" s="88"/>
      <c r="N19" s="58"/>
    </row>
    <row r="20" spans="2:16" ht="14.5" x14ac:dyDescent="0.35">
      <c r="B20" s="159"/>
      <c r="C20" s="88"/>
      <c r="D20" s="88"/>
      <c r="E20" s="88"/>
      <c r="F20" s="88"/>
      <c r="G20" s="88"/>
      <c r="H20" s="88"/>
      <c r="I20" s="88"/>
      <c r="J20" s="88"/>
      <c r="K20" s="88"/>
      <c r="L20" s="88"/>
      <c r="M20" s="88"/>
      <c r="N20" s="58"/>
    </row>
    <row r="21" spans="2:16" ht="20.25" customHeight="1" x14ac:dyDescent="0.35">
      <c r="B21" s="143"/>
      <c r="C21" s="157" t="s">
        <v>293</v>
      </c>
      <c r="D21" s="144"/>
      <c r="E21" s="144"/>
      <c r="F21" s="144"/>
      <c r="G21" s="144"/>
      <c r="H21" s="144"/>
      <c r="I21" s="144"/>
      <c r="J21" s="144"/>
      <c r="K21" s="153" t="s">
        <v>194</v>
      </c>
      <c r="L21" s="153" t="s">
        <v>195</v>
      </c>
      <c r="M21" s="154" t="s">
        <v>196</v>
      </c>
      <c r="N21" s="147"/>
    </row>
    <row r="22" spans="2:16" ht="14.5" x14ac:dyDescent="0.35">
      <c r="B22" s="5"/>
      <c r="C22" s="100"/>
      <c r="K22" s="24"/>
      <c r="L22" s="24"/>
      <c r="M22" s="23"/>
      <c r="N22" s="6"/>
    </row>
    <row r="23" spans="2:16" ht="14.5" x14ac:dyDescent="0.35">
      <c r="B23" s="5"/>
      <c r="C23" s="1" t="s">
        <v>294</v>
      </c>
      <c r="K23" s="125">
        <v>3732363</v>
      </c>
      <c r="L23" s="303">
        <v>5919060</v>
      </c>
      <c r="M23" s="325">
        <v>4905044</v>
      </c>
      <c r="N23" s="6"/>
      <c r="P23" s="50"/>
    </row>
    <row r="24" spans="2:16" ht="14.5" x14ac:dyDescent="0.35">
      <c r="B24" s="5"/>
      <c r="C24" s="1" t="s">
        <v>295</v>
      </c>
      <c r="K24" s="125">
        <v>18</v>
      </c>
      <c r="L24" s="303">
        <v>24</v>
      </c>
      <c r="M24" s="325">
        <v>31</v>
      </c>
      <c r="N24" s="6"/>
    </row>
    <row r="25" spans="2:16" ht="14.5" x14ac:dyDescent="0.35">
      <c r="B25" s="5"/>
      <c r="C25" t="s">
        <v>296</v>
      </c>
      <c r="K25" s="125">
        <v>951</v>
      </c>
      <c r="L25" s="303">
        <f>K25+275</f>
        <v>1226</v>
      </c>
      <c r="M25" s="325">
        <f>L25+278</f>
        <v>1504</v>
      </c>
      <c r="N25" s="6"/>
      <c r="O25" s="69"/>
    </row>
    <row r="26" spans="2:16" ht="14.5" x14ac:dyDescent="0.35">
      <c r="B26" s="5"/>
      <c r="C26" s="1" t="s">
        <v>297</v>
      </c>
      <c r="K26" s="134">
        <f>K25/'2.1 Our People'!F15</f>
        <v>0.31944910984212294</v>
      </c>
      <c r="L26" s="299">
        <f>L25/'2.1 Our People'!G15</f>
        <v>0.401572224041926</v>
      </c>
      <c r="M26" s="328">
        <v>0.496</v>
      </c>
      <c r="N26" s="6"/>
    </row>
    <row r="27" spans="2:16" ht="14.5" x14ac:dyDescent="0.35">
      <c r="B27" s="5"/>
      <c r="K27" s="59"/>
      <c r="L27" s="309"/>
      <c r="M27" s="81"/>
      <c r="N27" s="6"/>
    </row>
    <row r="28" spans="2:16" s="25" customFormat="1" ht="18.5" x14ac:dyDescent="0.35">
      <c r="B28" s="173"/>
      <c r="C28" s="172" t="s">
        <v>298</v>
      </c>
      <c r="D28" s="174"/>
      <c r="E28" s="174"/>
      <c r="F28" s="174"/>
      <c r="G28" s="174"/>
      <c r="H28" s="174"/>
      <c r="I28" s="174"/>
      <c r="J28" s="174"/>
      <c r="K28" s="174"/>
      <c r="L28" s="174"/>
      <c r="M28" s="355"/>
      <c r="N28" s="175"/>
    </row>
    <row r="29" spans="2:16" ht="15" customHeight="1" x14ac:dyDescent="0.45">
      <c r="B29" s="159"/>
      <c r="C29" s="170"/>
      <c r="D29" s="160"/>
      <c r="E29" s="160"/>
      <c r="F29" s="160"/>
      <c r="G29" s="160"/>
      <c r="H29" s="160"/>
      <c r="I29" s="160"/>
      <c r="J29" s="160"/>
      <c r="K29" s="160"/>
      <c r="L29" s="160"/>
      <c r="M29" s="356"/>
      <c r="N29" s="161"/>
    </row>
    <row r="30" spans="2:16" ht="20.25" customHeight="1" x14ac:dyDescent="0.35">
      <c r="B30" s="143"/>
      <c r="C30" s="157" t="s">
        <v>299</v>
      </c>
      <c r="D30" s="144"/>
      <c r="E30" s="144"/>
      <c r="F30" s="144"/>
      <c r="G30" s="144"/>
      <c r="H30" s="144"/>
      <c r="I30" s="144"/>
      <c r="J30" s="144"/>
      <c r="K30" s="153" t="str">
        <f>K21</f>
        <v>FY23</v>
      </c>
      <c r="L30" s="153" t="str">
        <f>L21</f>
        <v>FY24</v>
      </c>
      <c r="M30" s="154" t="str">
        <f>M21</f>
        <v>FY25</v>
      </c>
      <c r="N30" s="147"/>
    </row>
    <row r="31" spans="2:16" ht="11.25" customHeight="1" x14ac:dyDescent="0.35">
      <c r="B31" s="5"/>
      <c r="C31" s="100"/>
      <c r="K31" s="132"/>
      <c r="L31" s="132"/>
      <c r="M31" s="137"/>
      <c r="N31" s="6"/>
    </row>
    <row r="32" spans="2:16" ht="14.5" x14ac:dyDescent="0.35">
      <c r="B32" s="5"/>
      <c r="C32" s="88" t="s">
        <v>300</v>
      </c>
      <c r="K32" s="123">
        <v>66828</v>
      </c>
      <c r="L32" s="123">
        <v>133617</v>
      </c>
      <c r="M32" s="130">
        <v>135142</v>
      </c>
      <c r="N32" s="6"/>
    </row>
    <row r="33" spans="2:18" ht="14.5" x14ac:dyDescent="0.35">
      <c r="B33" s="5"/>
      <c r="C33" s="88" t="s">
        <v>301</v>
      </c>
      <c r="K33" s="123">
        <v>1566</v>
      </c>
      <c r="L33" s="123">
        <v>3566</v>
      </c>
      <c r="M33" s="130">
        <v>2451</v>
      </c>
      <c r="N33" s="6"/>
    </row>
    <row r="34" spans="2:18" ht="14.5" x14ac:dyDescent="0.35">
      <c r="B34" s="5"/>
      <c r="M34" s="90"/>
      <c r="N34" s="6"/>
    </row>
    <row r="35" spans="2:18" s="25" customFormat="1" ht="18.75" customHeight="1" x14ac:dyDescent="0.35">
      <c r="B35" s="173"/>
      <c r="C35" s="172" t="s">
        <v>22</v>
      </c>
      <c r="D35" s="174"/>
      <c r="E35" s="174"/>
      <c r="F35" s="174"/>
      <c r="G35" s="174"/>
      <c r="H35" s="174"/>
      <c r="I35" s="174"/>
      <c r="J35" s="174"/>
      <c r="K35" s="174"/>
      <c r="L35" s="174"/>
      <c r="M35" s="355"/>
      <c r="N35" s="175"/>
    </row>
    <row r="36" spans="2:18" ht="15" customHeight="1" x14ac:dyDescent="0.45">
      <c r="B36" s="159"/>
      <c r="C36" s="170"/>
      <c r="D36" s="160"/>
      <c r="E36" s="160"/>
      <c r="F36" s="160"/>
      <c r="G36" s="160"/>
      <c r="H36" s="160"/>
      <c r="I36" s="160"/>
      <c r="J36" s="160"/>
      <c r="K36" s="160"/>
      <c r="L36" s="160"/>
      <c r="M36" s="356"/>
      <c r="N36" s="161"/>
    </row>
    <row r="37" spans="2:18" ht="20.25" customHeight="1" x14ac:dyDescent="0.35">
      <c r="B37" s="143"/>
      <c r="C37" s="157" t="s">
        <v>302</v>
      </c>
      <c r="D37" s="144"/>
      <c r="E37" s="144"/>
      <c r="F37" s="144"/>
      <c r="G37" s="144"/>
      <c r="H37" s="144"/>
      <c r="I37" s="144"/>
      <c r="J37" s="144"/>
      <c r="K37" s="153" t="str">
        <f>K21</f>
        <v>FY23</v>
      </c>
      <c r="L37" s="153" t="str">
        <f>L21</f>
        <v>FY24</v>
      </c>
      <c r="M37" s="154" t="str">
        <f>M21</f>
        <v>FY25</v>
      </c>
      <c r="N37" s="147"/>
    </row>
    <row r="38" spans="2:18" ht="11.25" customHeight="1" x14ac:dyDescent="0.35">
      <c r="B38" s="5"/>
      <c r="C38" s="100"/>
      <c r="K38" s="132"/>
      <c r="L38" s="132"/>
      <c r="M38" s="137"/>
      <c r="N38" s="6"/>
    </row>
    <row r="39" spans="2:18" ht="16.5" x14ac:dyDescent="0.35">
      <c r="B39" s="5"/>
      <c r="C39" s="88" t="s">
        <v>303</v>
      </c>
      <c r="D39" s="88"/>
      <c r="E39" s="88"/>
      <c r="F39" s="88"/>
      <c r="G39" s="88"/>
      <c r="H39" s="88"/>
      <c r="I39" s="88"/>
      <c r="J39" s="88"/>
      <c r="K39" s="142">
        <v>63</v>
      </c>
      <c r="L39" s="142">
        <v>76</v>
      </c>
      <c r="M39" s="319">
        <v>99</v>
      </c>
      <c r="N39" s="6"/>
    </row>
    <row r="40" spans="2:18" ht="14.5" x14ac:dyDescent="0.35">
      <c r="B40" s="5"/>
      <c r="C40" s="88" t="s">
        <v>304</v>
      </c>
      <c r="D40" s="88"/>
      <c r="E40" s="88"/>
      <c r="F40" s="88"/>
      <c r="G40" s="88"/>
      <c r="H40" s="88"/>
      <c r="I40" s="88"/>
      <c r="J40" s="88"/>
      <c r="K40" s="142">
        <v>176</v>
      </c>
      <c r="L40" s="142">
        <v>212</v>
      </c>
      <c r="M40" s="319">
        <v>332</v>
      </c>
      <c r="N40" s="6"/>
    </row>
    <row r="41" spans="2:18" ht="14.5" x14ac:dyDescent="0.35">
      <c r="B41" s="5"/>
      <c r="C41" s="88"/>
      <c r="D41" s="88"/>
      <c r="E41" s="88"/>
      <c r="F41" s="88"/>
      <c r="G41" s="88"/>
      <c r="H41" s="88"/>
      <c r="I41" s="88"/>
      <c r="J41" s="88"/>
      <c r="K41" s="142"/>
      <c r="L41" s="142"/>
      <c r="M41" s="319"/>
      <c r="N41" s="6"/>
    </row>
    <row r="42" spans="2:18" ht="20.25" customHeight="1" x14ac:dyDescent="0.35">
      <c r="B42" s="143"/>
      <c r="C42" s="157" t="s">
        <v>305</v>
      </c>
      <c r="D42" s="144"/>
      <c r="E42" s="144"/>
      <c r="F42" s="144"/>
      <c r="G42" s="144"/>
      <c r="H42" s="144"/>
      <c r="I42" s="144"/>
      <c r="J42" s="144"/>
      <c r="K42" s="153" t="str">
        <f>K21</f>
        <v>FY23</v>
      </c>
      <c r="L42" s="153" t="str">
        <f>L21</f>
        <v>FY24</v>
      </c>
      <c r="M42" s="154" t="str">
        <f>M21</f>
        <v>FY25</v>
      </c>
      <c r="N42" s="147"/>
    </row>
    <row r="43" spans="2:18" ht="11.25" customHeight="1" x14ac:dyDescent="0.35">
      <c r="B43" s="5"/>
      <c r="C43" s="100"/>
      <c r="K43" s="132"/>
      <c r="L43" s="132"/>
      <c r="M43" s="297"/>
      <c r="N43" s="6"/>
    </row>
    <row r="44" spans="2:18" ht="16.5" x14ac:dyDescent="0.35">
      <c r="B44" s="5"/>
      <c r="C44" s="182" t="s">
        <v>306</v>
      </c>
      <c r="D44" s="88"/>
      <c r="E44" s="88"/>
      <c r="F44" s="88"/>
      <c r="G44" s="88"/>
      <c r="H44" s="88"/>
      <c r="I44" s="88"/>
      <c r="J44" s="88"/>
      <c r="K44" s="142">
        <v>1000</v>
      </c>
      <c r="L44" s="142">
        <f>680+600+680</f>
        <v>1960</v>
      </c>
      <c r="M44" s="319">
        <v>1720</v>
      </c>
      <c r="N44" s="6"/>
      <c r="P44" s="42"/>
    </row>
    <row r="45" spans="2:18" ht="14.5" x14ac:dyDescent="0.35">
      <c r="B45" s="5"/>
      <c r="C45" s="1" t="s">
        <v>307</v>
      </c>
      <c r="K45" s="134"/>
      <c r="L45" s="299"/>
      <c r="M45" s="314"/>
      <c r="N45" s="6"/>
      <c r="P45" s="42"/>
    </row>
    <row r="46" spans="2:18" ht="14.5" x14ac:dyDescent="0.35">
      <c r="B46" s="5"/>
      <c r="D46" s="1" t="s">
        <v>308</v>
      </c>
      <c r="K46" s="125">
        <v>14</v>
      </c>
      <c r="L46" s="303">
        <v>12</v>
      </c>
      <c r="M46" s="283">
        <v>12</v>
      </c>
      <c r="N46" s="6"/>
    </row>
    <row r="47" spans="2:18" ht="15.5" x14ac:dyDescent="0.35">
      <c r="B47" s="5"/>
      <c r="D47" s="1" t="s">
        <v>309</v>
      </c>
      <c r="K47" s="123">
        <v>4</v>
      </c>
      <c r="L47" s="123">
        <v>6</v>
      </c>
      <c r="M47" s="313">
        <v>6</v>
      </c>
      <c r="N47" s="6"/>
      <c r="R47" s="67"/>
    </row>
    <row r="48" spans="2:18" ht="15.5" x14ac:dyDescent="0.35">
      <c r="B48" s="5"/>
      <c r="D48" s="1" t="s">
        <v>310</v>
      </c>
      <c r="K48" s="125">
        <v>4799</v>
      </c>
      <c r="L48" s="303">
        <v>4125</v>
      </c>
      <c r="M48" s="283">
        <v>4051</v>
      </c>
      <c r="N48" s="6"/>
      <c r="R48" s="67"/>
    </row>
    <row r="49" spans="2:28" ht="14.5" x14ac:dyDescent="0.35">
      <c r="B49" s="5"/>
      <c r="K49" s="22"/>
      <c r="L49" s="26"/>
      <c r="M49" s="26"/>
      <c r="N49" s="6"/>
    </row>
    <row r="50" spans="2:28" s="25" customFormat="1" ht="18.5" x14ac:dyDescent="0.35">
      <c r="B50" s="173"/>
      <c r="C50" s="172" t="s">
        <v>23</v>
      </c>
      <c r="D50" s="174"/>
      <c r="E50" s="174"/>
      <c r="F50" s="174"/>
      <c r="G50" s="174"/>
      <c r="H50" s="174"/>
      <c r="I50" s="174"/>
      <c r="J50" s="174"/>
      <c r="K50" s="174"/>
      <c r="L50" s="174"/>
      <c r="M50" s="174"/>
      <c r="N50" s="175"/>
    </row>
    <row r="51" spans="2:28" ht="14.5" x14ac:dyDescent="0.35">
      <c r="B51" s="2"/>
      <c r="C51" s="54"/>
      <c r="D51" s="3"/>
      <c r="E51" s="3"/>
      <c r="F51" s="3"/>
      <c r="G51" s="3"/>
      <c r="H51" s="3"/>
      <c r="I51" s="54"/>
      <c r="J51" s="3"/>
      <c r="K51" s="55"/>
      <c r="L51" s="56"/>
      <c r="M51" s="56"/>
      <c r="N51" s="4"/>
    </row>
    <row r="52" spans="2:28" s="25" customFormat="1" ht="20.25" customHeight="1" x14ac:dyDescent="0.35">
      <c r="B52" s="155"/>
      <c r="C52" s="156" t="s">
        <v>311</v>
      </c>
      <c r="D52" s="157" t="s">
        <v>312</v>
      </c>
      <c r="E52" s="103"/>
      <c r="F52" s="103"/>
      <c r="G52" s="103"/>
      <c r="H52" s="103"/>
      <c r="I52" s="157"/>
      <c r="J52" s="157" t="s">
        <v>293</v>
      </c>
      <c r="K52" s="145"/>
      <c r="L52" s="146"/>
      <c r="M52" s="146"/>
      <c r="N52" s="158"/>
    </row>
    <row r="53" spans="2:28" ht="14.5" x14ac:dyDescent="0.35">
      <c r="B53" s="5"/>
      <c r="C53" s="23"/>
      <c r="D53" s="90"/>
      <c r="I53" s="90"/>
      <c r="J53" s="90"/>
      <c r="K53" s="28"/>
      <c r="L53" s="29"/>
      <c r="M53" s="29"/>
      <c r="N53" s="6"/>
    </row>
    <row r="54" spans="2:28" ht="81" customHeight="1" x14ac:dyDescent="0.35">
      <c r="B54" s="5"/>
      <c r="C54" s="53" t="s">
        <v>313</v>
      </c>
      <c r="D54" s="362" t="s">
        <v>314</v>
      </c>
      <c r="E54" s="362"/>
      <c r="F54" s="362"/>
      <c r="G54" s="362"/>
      <c r="H54" s="362"/>
      <c r="J54" s="362" t="s">
        <v>315</v>
      </c>
      <c r="K54" s="362"/>
      <c r="L54" s="362"/>
      <c r="M54" s="63"/>
      <c r="N54" s="97"/>
    </row>
    <row r="55" spans="2:28" ht="13.5" customHeight="1" x14ac:dyDescent="0.35">
      <c r="B55" s="5"/>
      <c r="C55" s="89"/>
      <c r="D55" s="63"/>
      <c r="E55" s="63"/>
      <c r="F55" s="63"/>
      <c r="G55" s="63"/>
      <c r="H55" s="63"/>
      <c r="J55" s="63"/>
      <c r="K55" s="63"/>
      <c r="L55" s="63"/>
      <c r="M55" s="63"/>
      <c r="N55" s="65"/>
    </row>
    <row r="56" spans="2:28" ht="83.25" customHeight="1" x14ac:dyDescent="0.35">
      <c r="B56" s="5"/>
      <c r="C56" s="53" t="s">
        <v>316</v>
      </c>
      <c r="D56" s="362" t="s">
        <v>317</v>
      </c>
      <c r="E56" s="362"/>
      <c r="F56" s="362"/>
      <c r="G56" s="362"/>
      <c r="H56" s="362"/>
      <c r="J56" s="362" t="s">
        <v>318</v>
      </c>
      <c r="K56" s="362"/>
      <c r="L56" s="362"/>
      <c r="M56" s="63"/>
      <c r="N56" s="65"/>
    </row>
    <row r="57" spans="2:28" ht="14.5" x14ac:dyDescent="0.35">
      <c r="B57" s="5"/>
      <c r="C57" s="10"/>
      <c r="K57" s="28"/>
      <c r="L57" s="29"/>
      <c r="M57" s="29"/>
      <c r="N57" s="6"/>
    </row>
    <row r="58" spans="2:28" ht="80.5" customHeight="1" x14ac:dyDescent="0.35">
      <c r="B58" s="5"/>
      <c r="C58" s="53" t="s">
        <v>319</v>
      </c>
      <c r="D58" s="362" t="s">
        <v>320</v>
      </c>
      <c r="E58" s="362"/>
      <c r="F58" s="362"/>
      <c r="G58" s="362"/>
      <c r="H58" s="362"/>
      <c r="J58" s="362" t="s">
        <v>321</v>
      </c>
      <c r="K58" s="362"/>
      <c r="L58" s="362"/>
      <c r="M58" s="63"/>
      <c r="N58" s="65"/>
    </row>
    <row r="59" spans="2:28" ht="14.5" x14ac:dyDescent="0.35">
      <c r="B59" s="5"/>
      <c r="C59" s="10"/>
      <c r="K59" s="28"/>
      <c r="L59" s="29"/>
      <c r="M59" s="29"/>
      <c r="N59" s="6"/>
    </row>
    <row r="60" spans="2:28" ht="109.4" customHeight="1" x14ac:dyDescent="0.35">
      <c r="B60" s="5"/>
      <c r="C60" s="53" t="s">
        <v>322</v>
      </c>
      <c r="D60" s="362" t="s">
        <v>323</v>
      </c>
      <c r="E60" s="362"/>
      <c r="F60" s="362"/>
      <c r="G60" s="362"/>
      <c r="H60" s="362"/>
      <c r="J60" s="362" t="s">
        <v>324</v>
      </c>
      <c r="K60" s="362"/>
      <c r="L60" s="362"/>
      <c r="M60" s="63"/>
      <c r="N60" s="65"/>
    </row>
    <row r="61" spans="2:28" ht="17.149999999999999" customHeight="1" x14ac:dyDescent="0.35">
      <c r="B61" s="5"/>
      <c r="C61" s="53"/>
      <c r="D61" s="63"/>
      <c r="E61" s="63"/>
      <c r="F61" s="63"/>
      <c r="G61" s="63"/>
      <c r="H61" s="63"/>
      <c r="J61" s="63"/>
      <c r="K61" s="63"/>
      <c r="L61" s="63"/>
      <c r="M61" s="63"/>
      <c r="N61" s="65"/>
    </row>
    <row r="62" spans="2:28" ht="96.65" customHeight="1" x14ac:dyDescent="0.35">
      <c r="B62" s="5"/>
      <c r="C62" s="53" t="s">
        <v>325</v>
      </c>
      <c r="D62" s="362" t="s">
        <v>326</v>
      </c>
      <c r="E62" s="362"/>
      <c r="F62" s="362"/>
      <c r="G62" s="362"/>
      <c r="H62" s="362"/>
      <c r="J62" s="362" t="s">
        <v>327</v>
      </c>
      <c r="K62" s="362"/>
      <c r="L62" s="362"/>
      <c r="M62" s="63"/>
      <c r="N62" s="65"/>
      <c r="R62" s="373"/>
      <c r="S62" s="373"/>
      <c r="T62" s="373"/>
      <c r="U62" s="373"/>
      <c r="V62" s="373"/>
      <c r="W62" s="373"/>
      <c r="X62" s="373"/>
      <c r="Y62" s="373"/>
      <c r="Z62" s="51"/>
      <c r="AA62" s="51"/>
      <c r="AB62" s="51"/>
    </row>
    <row r="63" spans="2:28" ht="78.650000000000006" customHeight="1" x14ac:dyDescent="0.35">
      <c r="B63" s="5"/>
      <c r="C63" s="93" t="s">
        <v>328</v>
      </c>
      <c r="D63" s="362" t="s">
        <v>329</v>
      </c>
      <c r="E63" s="362"/>
      <c r="F63" s="362"/>
      <c r="G63" s="362"/>
      <c r="H63" s="362"/>
      <c r="J63" s="362" t="s">
        <v>330</v>
      </c>
      <c r="K63" s="362"/>
      <c r="L63" s="362"/>
      <c r="M63" s="63"/>
      <c r="N63" s="65"/>
      <c r="R63" s="64"/>
      <c r="S63" s="64"/>
      <c r="T63" s="64"/>
      <c r="U63" s="64"/>
      <c r="V63" s="64"/>
      <c r="W63" s="64"/>
      <c r="X63" s="64"/>
      <c r="Y63" s="64"/>
      <c r="Z63" s="51"/>
      <c r="AA63" s="51"/>
      <c r="AB63" s="51"/>
    </row>
    <row r="64" spans="2:28" ht="6" customHeight="1" x14ac:dyDescent="0.35">
      <c r="B64" s="7"/>
      <c r="C64" s="98"/>
      <c r="D64" s="371"/>
      <c r="E64" s="371"/>
      <c r="F64" s="371"/>
      <c r="G64" s="371"/>
      <c r="H64" s="371"/>
      <c r="I64" s="8"/>
      <c r="J64" s="371"/>
      <c r="K64" s="371"/>
      <c r="L64" s="371"/>
      <c r="M64" s="264"/>
      <c r="N64" s="96"/>
    </row>
    <row r="65" spans="2:2" ht="14.5" x14ac:dyDescent="0.35">
      <c r="B65" s="95" t="s">
        <v>331</v>
      </c>
    </row>
    <row r="66" spans="2:2" ht="15" customHeight="1" x14ac:dyDescent="0.35">
      <c r="B66" s="95" t="s">
        <v>332</v>
      </c>
    </row>
  </sheetData>
  <sheetProtection algorithmName="SHA-512" hashValue="6ktIw6R5WHq+23copmyqXEVRMzwzDGCDjwHsWO/mxDXC2hY1oytbGeu9JiHt1mGZmLpkAV9EJ3jupOl1jlwGWg==" saltValue="Oy7RFOTvGhW3VcGhev8Row==" spinCount="100000" sheet="1" objects="1" scenarios="1"/>
  <mergeCells count="16">
    <mergeCell ref="C14:L15"/>
    <mergeCell ref="R62:Y62"/>
    <mergeCell ref="D60:H60"/>
    <mergeCell ref="D62:H62"/>
    <mergeCell ref="J60:L60"/>
    <mergeCell ref="J62:L62"/>
    <mergeCell ref="J64:L64"/>
    <mergeCell ref="D64:H64"/>
    <mergeCell ref="J54:L54"/>
    <mergeCell ref="J56:L56"/>
    <mergeCell ref="J58:L58"/>
    <mergeCell ref="D54:H54"/>
    <mergeCell ref="D56:H56"/>
    <mergeCell ref="D58:H58"/>
    <mergeCell ref="D63:H63"/>
    <mergeCell ref="J63:L63"/>
  </mergeCells>
  <printOptions horizontalCentered="1"/>
  <pageMargins left="0.23622047244094491" right="0.23622047244094491" top="0.74803149606299213" bottom="0.74803149606299213" header="0.31496062992125984" footer="0.31496062992125984"/>
  <pageSetup paperSize="8" scale="74" orientation="portrait" r:id="rId1"/>
  <headerFooter>
    <oddFooter>&amp;L_x000D_&amp;1#&amp;"Calibri"&amp;8&amp;K000000 Classified as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3B55C-F041-4348-A644-82153137C4F9}">
  <sheetPr codeName="Sheet11">
    <tabColor theme="8" tint="0.59999389629810485"/>
  </sheetPr>
  <dimension ref="A1:L45"/>
  <sheetViews>
    <sheetView workbookViewId="0"/>
  </sheetViews>
  <sheetFormatPr defaultColWidth="8.453125" defaultRowHeight="14.5" x14ac:dyDescent="0.35"/>
  <cols>
    <col min="1" max="1" width="2.453125" style="1" customWidth="1"/>
    <col min="2" max="2" width="7.453125" style="1" bestFit="1" customWidth="1"/>
    <col min="3" max="3" width="48.453125" style="1" customWidth="1"/>
    <col min="4" max="4" width="10.453125" style="1" bestFit="1" customWidth="1"/>
    <col min="5" max="5" width="31.453125" style="1" customWidth="1"/>
    <col min="6" max="6" width="21.453125" style="1" bestFit="1" customWidth="1"/>
    <col min="7" max="7" width="35.453125" style="1" customWidth="1"/>
    <col min="8" max="8" width="12.453125" style="1" customWidth="1"/>
    <col min="9" max="9" width="35.453125" style="1" customWidth="1"/>
    <col min="10" max="10" width="26.453125" style="1" customWidth="1"/>
    <col min="11" max="11" width="44.453125" style="1" customWidth="1"/>
    <col min="12" max="12" width="18.453125" style="1" bestFit="1" customWidth="1"/>
    <col min="13" max="13" width="8.453125" style="1" bestFit="1"/>
    <col min="14" max="16384" width="8.453125" style="1"/>
  </cols>
  <sheetData>
    <row r="1" spans="1:12" x14ac:dyDescent="0.35">
      <c r="A1" s="2"/>
      <c r="B1" s="3"/>
      <c r="C1" s="3"/>
      <c r="D1" s="3"/>
      <c r="E1" s="3"/>
      <c r="F1" s="3"/>
      <c r="G1" s="3"/>
      <c r="H1" s="3"/>
      <c r="I1" s="3"/>
      <c r="J1" s="3"/>
      <c r="K1" s="3"/>
      <c r="L1" s="3"/>
    </row>
    <row r="2" spans="1:12" x14ac:dyDescent="0.35">
      <c r="A2" s="5"/>
    </row>
    <row r="3" spans="1:12" x14ac:dyDescent="0.35">
      <c r="A3" s="5"/>
    </row>
    <row r="4" spans="1:12" x14ac:dyDescent="0.35">
      <c r="A4" s="5"/>
    </row>
    <row r="5" spans="1:12" x14ac:dyDescent="0.35">
      <c r="A5" s="5"/>
    </row>
    <row r="6" spans="1:12" x14ac:dyDescent="0.35">
      <c r="A6" s="5"/>
    </row>
    <row r="7" spans="1:12" x14ac:dyDescent="0.35">
      <c r="A7" s="5"/>
    </row>
    <row r="8" spans="1:12" x14ac:dyDescent="0.35">
      <c r="A8" s="5"/>
    </row>
    <row r="9" spans="1:12" x14ac:dyDescent="0.35">
      <c r="A9" s="5"/>
    </row>
    <row r="10" spans="1:12" x14ac:dyDescent="0.35">
      <c r="A10" s="5"/>
    </row>
    <row r="11" spans="1:12" ht="74.900000000000006" customHeight="1" x14ac:dyDescent="0.35">
      <c r="A11" s="5"/>
      <c r="B11" s="374" t="s">
        <v>333</v>
      </c>
      <c r="C11" s="374"/>
      <c r="D11" s="374"/>
      <c r="E11" s="374"/>
      <c r="F11" s="374"/>
      <c r="G11" s="374"/>
      <c r="H11" s="374"/>
      <c r="I11" s="374"/>
      <c r="J11" s="374"/>
      <c r="K11" s="374"/>
      <c r="L11" s="374"/>
    </row>
    <row r="12" spans="1:12" ht="43.5" x14ac:dyDescent="0.35">
      <c r="A12" s="5"/>
      <c r="B12" s="43" t="s">
        <v>334</v>
      </c>
      <c r="C12" s="44" t="s">
        <v>26</v>
      </c>
      <c r="D12" s="44" t="s">
        <v>27</v>
      </c>
      <c r="E12" s="44" t="s">
        <v>28</v>
      </c>
      <c r="F12" s="44" t="s">
        <v>29</v>
      </c>
      <c r="G12" s="44" t="s">
        <v>30</v>
      </c>
      <c r="H12" s="45" t="s">
        <v>335</v>
      </c>
      <c r="I12" s="45" t="s">
        <v>32</v>
      </c>
      <c r="J12" s="44" t="s">
        <v>33</v>
      </c>
      <c r="K12" s="43" t="s">
        <v>35</v>
      </c>
      <c r="L12" s="44" t="s">
        <v>336</v>
      </c>
    </row>
    <row r="13" spans="1:12" ht="130" hidden="1" x14ac:dyDescent="0.35">
      <c r="A13" s="5"/>
      <c r="B13" s="11">
        <v>1</v>
      </c>
      <c r="C13" s="12" t="s">
        <v>337</v>
      </c>
      <c r="D13" s="12" t="s">
        <v>37</v>
      </c>
      <c r="E13" s="13" t="s">
        <v>338</v>
      </c>
      <c r="F13" s="13"/>
      <c r="G13" s="12" t="s">
        <v>339</v>
      </c>
      <c r="H13" s="12"/>
      <c r="I13" s="13"/>
      <c r="J13" s="12"/>
      <c r="K13" s="12"/>
      <c r="L13" s="12"/>
    </row>
    <row r="14" spans="1:12" hidden="1" x14ac:dyDescent="0.35">
      <c r="A14" s="5"/>
      <c r="B14" s="11">
        <v>1</v>
      </c>
      <c r="C14" s="12" t="s">
        <v>337</v>
      </c>
      <c r="D14" s="12" t="s">
        <v>47</v>
      </c>
      <c r="E14" s="12"/>
      <c r="F14" s="12"/>
      <c r="G14" s="12"/>
      <c r="H14" s="12"/>
      <c r="I14" s="13"/>
      <c r="J14" s="12"/>
      <c r="K14" s="12"/>
      <c r="L14" s="12"/>
    </row>
    <row r="15" spans="1:12" hidden="1" x14ac:dyDescent="0.35">
      <c r="A15" s="5"/>
      <c r="B15" s="11">
        <v>1</v>
      </c>
      <c r="C15" s="12" t="s">
        <v>17</v>
      </c>
      <c r="D15" s="12"/>
      <c r="E15" s="13"/>
      <c r="F15" s="13"/>
      <c r="G15" s="12"/>
      <c r="H15" s="12"/>
      <c r="I15" s="13"/>
      <c r="J15" s="12"/>
      <c r="K15" s="12"/>
      <c r="L15" s="12"/>
    </row>
    <row r="16" spans="1:12" hidden="1" x14ac:dyDescent="0.35">
      <c r="A16" s="5"/>
      <c r="B16" s="11">
        <v>1</v>
      </c>
      <c r="C16" s="12" t="s">
        <v>17</v>
      </c>
      <c r="D16" s="12"/>
      <c r="E16" s="12"/>
      <c r="F16" s="12"/>
      <c r="G16" s="12"/>
      <c r="H16" s="12"/>
      <c r="I16" s="13"/>
      <c r="J16" s="12"/>
      <c r="K16" s="12"/>
      <c r="L16" s="12"/>
    </row>
    <row r="17" spans="1:12" hidden="1" x14ac:dyDescent="0.35">
      <c r="A17" s="5"/>
      <c r="B17" s="11">
        <v>1</v>
      </c>
      <c r="C17" s="12" t="s">
        <v>17</v>
      </c>
      <c r="D17" s="12"/>
      <c r="E17" s="12"/>
      <c r="F17" s="12"/>
      <c r="G17" s="12"/>
      <c r="H17" s="12"/>
      <c r="I17" s="13"/>
      <c r="J17" s="12"/>
      <c r="K17" s="12"/>
      <c r="L17" s="12"/>
    </row>
    <row r="18" spans="1:12" hidden="1" x14ac:dyDescent="0.35">
      <c r="A18" s="5"/>
      <c r="B18" s="14"/>
      <c r="C18" s="15"/>
      <c r="D18" s="15"/>
      <c r="E18" s="15"/>
      <c r="F18" s="15"/>
      <c r="G18" s="15"/>
      <c r="H18" s="15"/>
      <c r="I18" s="16"/>
      <c r="J18" s="15"/>
      <c r="K18" s="15"/>
      <c r="L18" s="15"/>
    </row>
    <row r="19" spans="1:12" ht="195" x14ac:dyDescent="0.35">
      <c r="A19" s="5"/>
      <c r="B19" s="14">
        <v>3</v>
      </c>
      <c r="C19" s="15" t="s">
        <v>36</v>
      </c>
      <c r="D19" s="35" t="s">
        <v>37</v>
      </c>
      <c r="E19" s="16" t="s">
        <v>38</v>
      </c>
      <c r="F19" s="36" t="s">
        <v>39</v>
      </c>
      <c r="G19" s="16" t="s">
        <v>40</v>
      </c>
      <c r="H19" s="35" t="s">
        <v>41</v>
      </c>
      <c r="I19" s="16" t="s">
        <v>340</v>
      </c>
      <c r="J19" s="16" t="s">
        <v>341</v>
      </c>
      <c r="K19" s="16" t="s">
        <v>342</v>
      </c>
      <c r="L19" s="15"/>
    </row>
    <row r="20" spans="1:12" ht="143" x14ac:dyDescent="0.35">
      <c r="A20" s="5"/>
      <c r="B20" s="14">
        <v>3</v>
      </c>
      <c r="C20" s="15" t="s">
        <v>343</v>
      </c>
      <c r="D20" s="35" t="s">
        <v>47</v>
      </c>
      <c r="E20" s="16" t="s">
        <v>344</v>
      </c>
      <c r="F20" s="36" t="s">
        <v>345</v>
      </c>
      <c r="G20" s="16" t="s">
        <v>40</v>
      </c>
      <c r="H20" s="35" t="s">
        <v>41</v>
      </c>
      <c r="I20" s="16" t="s">
        <v>346</v>
      </c>
      <c r="J20" s="16"/>
      <c r="K20" s="16" t="s">
        <v>347</v>
      </c>
      <c r="L20" s="15"/>
    </row>
    <row r="21" spans="1:12" ht="39" x14ac:dyDescent="0.35">
      <c r="A21" s="5"/>
      <c r="B21" s="14">
        <v>3</v>
      </c>
      <c r="C21" s="15" t="s">
        <v>348</v>
      </c>
      <c r="D21" s="35" t="s">
        <v>37</v>
      </c>
      <c r="E21" s="16" t="s">
        <v>349</v>
      </c>
      <c r="F21" s="16"/>
      <c r="G21" s="16"/>
      <c r="H21" s="35" t="s">
        <v>72</v>
      </c>
      <c r="I21" s="16"/>
      <c r="J21" s="15"/>
      <c r="K21" s="16"/>
      <c r="L21" s="15"/>
    </row>
    <row r="22" spans="1:12" ht="39" x14ac:dyDescent="0.35">
      <c r="A22" s="5"/>
      <c r="B22" s="14">
        <v>3</v>
      </c>
      <c r="C22" s="15" t="s">
        <v>348</v>
      </c>
      <c r="D22" s="35" t="s">
        <v>47</v>
      </c>
      <c r="E22" s="16" t="s">
        <v>350</v>
      </c>
      <c r="F22" s="16"/>
      <c r="G22" s="16"/>
      <c r="H22" s="35" t="s">
        <v>72</v>
      </c>
      <c r="I22" s="16"/>
      <c r="J22" s="15"/>
      <c r="K22" s="16"/>
      <c r="L22" s="15"/>
    </row>
    <row r="23" spans="1:12" ht="91" x14ac:dyDescent="0.35">
      <c r="A23" s="5"/>
      <c r="B23" s="14">
        <v>2</v>
      </c>
      <c r="C23" s="15" t="s">
        <v>60</v>
      </c>
      <c r="D23" s="36" t="s">
        <v>351</v>
      </c>
      <c r="E23" s="16" t="s">
        <v>352</v>
      </c>
      <c r="F23" s="16"/>
      <c r="G23" s="16" t="s">
        <v>353</v>
      </c>
      <c r="H23" s="15" t="s">
        <v>64</v>
      </c>
      <c r="I23" s="16" t="s">
        <v>354</v>
      </c>
      <c r="J23" s="15"/>
      <c r="K23" s="16" t="s">
        <v>355</v>
      </c>
      <c r="L23" s="15"/>
    </row>
    <row r="24" spans="1:12" ht="91" x14ac:dyDescent="0.35">
      <c r="A24" s="5"/>
      <c r="B24" s="14">
        <v>2</v>
      </c>
      <c r="C24" s="15" t="s">
        <v>356</v>
      </c>
      <c r="D24" s="36" t="s">
        <v>351</v>
      </c>
      <c r="E24" s="16" t="s">
        <v>352</v>
      </c>
      <c r="F24" s="16"/>
      <c r="G24" s="16" t="s">
        <v>353</v>
      </c>
      <c r="H24" s="15" t="s">
        <v>64</v>
      </c>
      <c r="I24" s="16" t="s">
        <v>354</v>
      </c>
      <c r="J24" s="15"/>
      <c r="K24" s="16" t="s">
        <v>355</v>
      </c>
      <c r="L24" s="15"/>
    </row>
    <row r="25" spans="1:12" ht="169" x14ac:dyDescent="0.35">
      <c r="A25" s="5"/>
      <c r="B25" s="14">
        <v>2</v>
      </c>
      <c r="C25" s="15" t="s">
        <v>357</v>
      </c>
      <c r="D25" s="36" t="s">
        <v>351</v>
      </c>
      <c r="E25" s="16" t="s">
        <v>358</v>
      </c>
      <c r="F25" s="16"/>
      <c r="G25" s="16" t="s">
        <v>353</v>
      </c>
      <c r="H25" s="15" t="s">
        <v>64</v>
      </c>
      <c r="I25" s="16" t="s">
        <v>354</v>
      </c>
      <c r="J25" s="15"/>
      <c r="K25" s="16" t="s">
        <v>355</v>
      </c>
      <c r="L25" s="15"/>
    </row>
    <row r="26" spans="1:12" x14ac:dyDescent="0.35">
      <c r="A26" s="5"/>
      <c r="B26" s="10"/>
    </row>
    <row r="27" spans="1:12" x14ac:dyDescent="0.35">
      <c r="A27" s="5"/>
      <c r="B27" s="10"/>
    </row>
    <row r="28" spans="1:12" x14ac:dyDescent="0.35">
      <c r="A28" s="5"/>
      <c r="B28" s="10"/>
    </row>
    <row r="29" spans="1:12" x14ac:dyDescent="0.35">
      <c r="A29" s="5"/>
      <c r="B29" s="10"/>
    </row>
    <row r="30" spans="1:12" x14ac:dyDescent="0.35">
      <c r="A30" s="5"/>
      <c r="B30" s="10"/>
    </row>
    <row r="31" spans="1:12" x14ac:dyDescent="0.35">
      <c r="A31" s="5"/>
      <c r="B31" s="10"/>
    </row>
    <row r="32" spans="1:12" x14ac:dyDescent="0.35">
      <c r="A32" s="5"/>
      <c r="B32" s="10"/>
    </row>
    <row r="33" spans="1:12" x14ac:dyDescent="0.35">
      <c r="A33" s="5"/>
      <c r="B33" s="10"/>
    </row>
    <row r="34" spans="1:12" x14ac:dyDescent="0.35">
      <c r="A34" s="5"/>
      <c r="B34" s="10"/>
    </row>
    <row r="35" spans="1:12" x14ac:dyDescent="0.35">
      <c r="A35" s="5"/>
      <c r="B35" s="10"/>
    </row>
    <row r="36" spans="1:12" x14ac:dyDescent="0.35">
      <c r="A36" s="5"/>
      <c r="B36" s="10"/>
    </row>
    <row r="37" spans="1:12" x14ac:dyDescent="0.35">
      <c r="A37" s="5"/>
      <c r="B37" s="10"/>
    </row>
    <row r="38" spans="1:12" x14ac:dyDescent="0.35">
      <c r="A38" s="5"/>
      <c r="B38" s="10"/>
    </row>
    <row r="39" spans="1:12" x14ac:dyDescent="0.35">
      <c r="A39" s="5"/>
      <c r="B39" s="10"/>
    </row>
    <row r="40" spans="1:12" x14ac:dyDescent="0.35">
      <c r="A40" s="5"/>
      <c r="B40" s="10"/>
    </row>
    <row r="41" spans="1:12" x14ac:dyDescent="0.35">
      <c r="A41" s="5"/>
      <c r="B41" s="10"/>
    </row>
    <row r="42" spans="1:12" x14ac:dyDescent="0.35">
      <c r="A42" s="5"/>
      <c r="B42" s="10"/>
    </row>
    <row r="43" spans="1:12" x14ac:dyDescent="0.35">
      <c r="A43" s="5"/>
      <c r="B43" s="10"/>
    </row>
    <row r="44" spans="1:12" x14ac:dyDescent="0.35">
      <c r="A44" s="7"/>
      <c r="B44" s="10"/>
    </row>
    <row r="45" spans="1:12" x14ac:dyDescent="0.35">
      <c r="B45" s="8"/>
      <c r="C45" s="8"/>
      <c r="D45" s="8"/>
      <c r="E45" s="8"/>
      <c r="F45" s="8"/>
      <c r="G45" s="8"/>
      <c r="H45" s="8"/>
      <c r="I45" s="8"/>
      <c r="J45" s="8"/>
      <c r="K45" s="8"/>
      <c r="L45" s="8"/>
    </row>
  </sheetData>
  <mergeCells count="1">
    <mergeCell ref="B11:L11"/>
  </mergeCells>
  <pageMargins left="0.7" right="0.7" top="0.75" bottom="0.75" header="0.3" footer="0.3"/>
  <pageSetup paperSize="8" scale="69" orientation="landscape" r:id="rId1"/>
  <headerFooter>
    <oddFooter>&amp;L_x000D_&amp;1#&amp;"Calibri"&amp;8&amp;K000000 Classified as Internal</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6C47-F22B-43D7-80D4-5E219F977647}">
  <sheetPr codeName="Sheet2">
    <tabColor theme="8" tint="0.79998168889431442"/>
  </sheetPr>
  <dimension ref="A1:A2"/>
  <sheetViews>
    <sheetView showGridLines="0" workbookViewId="0"/>
  </sheetViews>
  <sheetFormatPr defaultColWidth="8.81640625" defaultRowHeight="14.5" x14ac:dyDescent="0.35"/>
  <sheetData>
    <row r="1" spans="1:1" x14ac:dyDescent="0.35">
      <c r="A1" s="261" t="s">
        <v>24</v>
      </c>
    </row>
    <row r="2" spans="1:1" x14ac:dyDescent="0.35">
      <c r="A2" s="87"/>
    </row>
  </sheetData>
  <sheetProtection algorithmName="SHA-512" hashValue="uoTS6nY7gm297CaY7MMdAoXn/dWkw7UYaYro4EVqTh8ykUS3CZZKNDH6Llt6NuP9/ta7IDI2u6irHdLUAJtd9g==" saltValue="Us5RteV6IUAomUcg+F2V3Q==" spinCount="100000" sheet="1" objects="1" scenarios="1"/>
  <pageMargins left="0.25" right="0.25" top="0.75" bottom="0.75" header="0.3" footer="0.3"/>
  <pageSetup paperSize="8" orientation="portrait" r:id="rId1"/>
  <headerFooter>
    <oddFooter>&amp;L_x000D_&amp;1#&amp;"Calibri"&amp;8&amp;K000000 Classified as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1E56-8B7A-4DB2-944F-3DB30B02BBFF}">
  <sheetPr codeName="Sheet3">
    <tabColor theme="8" tint="0.59999389629810485"/>
  </sheetPr>
  <dimension ref="A1:K37"/>
  <sheetViews>
    <sheetView zoomScale="85" zoomScaleNormal="85" workbookViewId="0"/>
  </sheetViews>
  <sheetFormatPr defaultColWidth="8.453125" defaultRowHeight="14.5" x14ac:dyDescent="0.35"/>
  <cols>
    <col min="1" max="1" width="2.453125" style="1" customWidth="1"/>
    <col min="2" max="2" width="23" style="1" bestFit="1" customWidth="1"/>
    <col min="3" max="3" width="15.453125" style="1" bestFit="1" customWidth="1"/>
    <col min="4" max="4" width="25.453125" style="1" customWidth="1"/>
    <col min="5" max="5" width="22.453125" style="1" bestFit="1" customWidth="1"/>
    <col min="6" max="6" width="53.453125" style="1" customWidth="1"/>
    <col min="7" max="7" width="27.1796875" style="1" bestFit="1" customWidth="1"/>
    <col min="8" max="8" width="40.453125" style="1" hidden="1" customWidth="1"/>
    <col min="9" max="10" width="35.453125" style="1" customWidth="1"/>
    <col min="11" max="11" width="51.453125" style="1" customWidth="1"/>
    <col min="12" max="16384" width="8.453125" style="1"/>
  </cols>
  <sheetData>
    <row r="1" spans="1:11" x14ac:dyDescent="0.35">
      <c r="A1" s="2"/>
      <c r="B1" s="3"/>
      <c r="C1" s="3"/>
      <c r="D1" s="3"/>
      <c r="E1" s="3"/>
      <c r="F1" s="3"/>
      <c r="G1" s="3"/>
      <c r="H1" s="3"/>
      <c r="I1" s="3"/>
      <c r="J1" s="3"/>
      <c r="K1" s="3"/>
    </row>
    <row r="2" spans="1:11" x14ac:dyDescent="0.35">
      <c r="A2" s="5"/>
    </row>
    <row r="3" spans="1:11" x14ac:dyDescent="0.35">
      <c r="A3" s="5"/>
    </row>
    <row r="4" spans="1:11" x14ac:dyDescent="0.35">
      <c r="A4" s="5"/>
    </row>
    <row r="5" spans="1:11" x14ac:dyDescent="0.35">
      <c r="A5" s="5"/>
    </row>
    <row r="6" spans="1:11" x14ac:dyDescent="0.35">
      <c r="A6" s="5"/>
    </row>
    <row r="7" spans="1:11" x14ac:dyDescent="0.35">
      <c r="A7" s="5"/>
    </row>
    <row r="8" spans="1:11" x14ac:dyDescent="0.35">
      <c r="A8" s="5"/>
    </row>
    <row r="9" spans="1:11" x14ac:dyDescent="0.35">
      <c r="A9" s="5"/>
    </row>
    <row r="10" spans="1:11" x14ac:dyDescent="0.35">
      <c r="A10" s="5"/>
    </row>
    <row r="11" spans="1:11" ht="204.75" customHeight="1" x14ac:dyDescent="0.35">
      <c r="A11" s="5"/>
      <c r="B11" s="363" t="s">
        <v>25</v>
      </c>
      <c r="C11" s="363"/>
      <c r="D11" s="363"/>
      <c r="E11" s="363"/>
      <c r="F11" s="363"/>
      <c r="G11" s="363"/>
      <c r="H11" s="363"/>
      <c r="I11" s="363"/>
      <c r="J11" s="363"/>
      <c r="K11" s="363"/>
    </row>
    <row r="12" spans="1:11" ht="11.25" customHeight="1" x14ac:dyDescent="0.35">
      <c r="A12" s="5"/>
      <c r="B12" s="357"/>
      <c r="C12" s="357"/>
      <c r="D12" s="357"/>
      <c r="E12" s="357"/>
      <c r="F12" s="357"/>
      <c r="G12" s="357"/>
      <c r="H12" s="357"/>
      <c r="I12" s="357"/>
      <c r="J12" s="357"/>
      <c r="K12" s="357"/>
    </row>
    <row r="13" spans="1:11" ht="38.15" customHeight="1" x14ac:dyDescent="0.35">
      <c r="A13" s="5"/>
      <c r="B13" s="72" t="s">
        <v>26</v>
      </c>
      <c r="C13" s="73" t="s">
        <v>27</v>
      </c>
      <c r="D13" s="73" t="s">
        <v>28</v>
      </c>
      <c r="E13" s="73" t="s">
        <v>29</v>
      </c>
      <c r="F13" s="73" t="s">
        <v>30</v>
      </c>
      <c r="G13" s="74" t="s">
        <v>31</v>
      </c>
      <c r="H13" s="74" t="s">
        <v>32</v>
      </c>
      <c r="I13" s="73" t="s">
        <v>33</v>
      </c>
      <c r="J13" s="75" t="s">
        <v>34</v>
      </c>
      <c r="K13" s="75" t="s">
        <v>35</v>
      </c>
    </row>
    <row r="14" spans="1:11" ht="104" x14ac:dyDescent="0.35">
      <c r="A14" s="5"/>
      <c r="B14" s="76" t="s">
        <v>36</v>
      </c>
      <c r="C14" s="76" t="s">
        <v>37</v>
      </c>
      <c r="D14" s="77" t="s">
        <v>38</v>
      </c>
      <c r="E14" s="78" t="s">
        <v>39</v>
      </c>
      <c r="F14" s="77" t="s">
        <v>40</v>
      </c>
      <c r="G14" s="76" t="s">
        <v>41</v>
      </c>
      <c r="H14" s="77" t="s">
        <v>42</v>
      </c>
      <c r="I14" s="77" t="s">
        <v>43</v>
      </c>
      <c r="J14" s="150" t="s">
        <v>44</v>
      </c>
      <c r="K14" s="79" t="s">
        <v>45</v>
      </c>
    </row>
    <row r="15" spans="1:11" ht="183.65" customHeight="1" x14ac:dyDescent="0.35">
      <c r="A15" s="5"/>
      <c r="B15" s="78" t="s">
        <v>46</v>
      </c>
      <c r="C15" s="76" t="s">
        <v>47</v>
      </c>
      <c r="D15" s="77" t="s">
        <v>48</v>
      </c>
      <c r="E15" s="78" t="s">
        <v>49</v>
      </c>
      <c r="F15" s="77" t="s">
        <v>40</v>
      </c>
      <c r="G15" s="76" t="s">
        <v>41</v>
      </c>
      <c r="H15" s="77" t="s">
        <v>50</v>
      </c>
      <c r="I15" s="77" t="s">
        <v>43</v>
      </c>
      <c r="J15" s="268" t="s">
        <v>51</v>
      </c>
      <c r="K15" s="79" t="s">
        <v>52</v>
      </c>
    </row>
    <row r="16" spans="1:11" ht="144" customHeight="1" x14ac:dyDescent="0.35">
      <c r="A16" s="5"/>
      <c r="B16" s="78" t="s">
        <v>53</v>
      </c>
      <c r="C16" s="76" t="s">
        <v>47</v>
      </c>
      <c r="D16" s="77" t="s">
        <v>48</v>
      </c>
      <c r="E16" s="78" t="s">
        <v>49</v>
      </c>
      <c r="F16" s="77" t="s">
        <v>40</v>
      </c>
      <c r="G16" s="76" t="s">
        <v>41</v>
      </c>
      <c r="H16" s="77" t="s">
        <v>50</v>
      </c>
      <c r="I16" s="77" t="s">
        <v>43</v>
      </c>
      <c r="J16" s="268" t="s">
        <v>51</v>
      </c>
      <c r="K16" s="79" t="s">
        <v>54</v>
      </c>
    </row>
    <row r="17" spans="1:11" ht="125.25" customHeight="1" x14ac:dyDescent="0.35">
      <c r="A17" s="5"/>
      <c r="B17" s="78" t="s">
        <v>55</v>
      </c>
      <c r="C17" s="76" t="s">
        <v>37</v>
      </c>
      <c r="D17" s="181" t="s">
        <v>56</v>
      </c>
      <c r="E17" s="76" t="s">
        <v>41</v>
      </c>
      <c r="F17" s="77" t="s">
        <v>57</v>
      </c>
      <c r="G17" s="76" t="s">
        <v>41</v>
      </c>
      <c r="H17" s="77"/>
      <c r="I17" s="77" t="s">
        <v>58</v>
      </c>
      <c r="J17" s="268" t="s">
        <v>51</v>
      </c>
      <c r="K17" s="268" t="s">
        <v>59</v>
      </c>
    </row>
    <row r="18" spans="1:11" ht="110.5" customHeight="1" x14ac:dyDescent="0.35">
      <c r="A18" s="5"/>
      <c r="B18" s="76" t="s">
        <v>60</v>
      </c>
      <c r="C18" s="267" t="s">
        <v>61</v>
      </c>
      <c r="D18" s="77" t="s">
        <v>62</v>
      </c>
      <c r="E18" s="78" t="s">
        <v>63</v>
      </c>
      <c r="F18" s="77" t="s">
        <v>40</v>
      </c>
      <c r="G18" s="76" t="s">
        <v>64</v>
      </c>
      <c r="H18" s="77" t="s">
        <v>65</v>
      </c>
      <c r="I18" s="77" t="s">
        <v>66</v>
      </c>
      <c r="J18" s="79" t="s">
        <v>67</v>
      </c>
      <c r="K18" s="268" t="s">
        <v>68</v>
      </c>
    </row>
    <row r="19" spans="1:11" ht="117" customHeight="1" x14ac:dyDescent="0.35">
      <c r="A19" s="5"/>
      <c r="B19" s="76" t="s">
        <v>69</v>
      </c>
      <c r="C19" s="267" t="s">
        <v>61</v>
      </c>
      <c r="D19" s="77" t="s">
        <v>70</v>
      </c>
      <c r="E19" s="78" t="s">
        <v>71</v>
      </c>
      <c r="F19" s="77" t="s">
        <v>40</v>
      </c>
      <c r="G19" s="76" t="s">
        <v>72</v>
      </c>
      <c r="H19" s="77" t="s">
        <v>65</v>
      </c>
      <c r="I19" s="77" t="s">
        <v>66</v>
      </c>
      <c r="J19" s="79" t="s">
        <v>67</v>
      </c>
      <c r="K19" s="269" t="s">
        <v>73</v>
      </c>
    </row>
    <row r="20" spans="1:11" x14ac:dyDescent="0.35">
      <c r="A20" s="5"/>
      <c r="B20" s="10"/>
    </row>
    <row r="21" spans="1:11" x14ac:dyDescent="0.35">
      <c r="A21" s="5"/>
      <c r="B21" s="10"/>
    </row>
    <row r="22" spans="1:11" x14ac:dyDescent="0.35">
      <c r="A22" s="5"/>
      <c r="B22" s="10"/>
    </row>
    <row r="23" spans="1:11" x14ac:dyDescent="0.35">
      <c r="A23" s="5"/>
      <c r="B23" s="10"/>
    </row>
    <row r="24" spans="1:11" x14ac:dyDescent="0.35">
      <c r="A24" s="5"/>
      <c r="B24" s="10"/>
    </row>
    <row r="25" spans="1:11" x14ac:dyDescent="0.35">
      <c r="A25" s="5"/>
      <c r="B25" s="10"/>
    </row>
    <row r="26" spans="1:11" x14ac:dyDescent="0.35">
      <c r="A26" s="5"/>
      <c r="B26" s="10"/>
    </row>
    <row r="27" spans="1:11" x14ac:dyDescent="0.35">
      <c r="A27" s="5"/>
      <c r="B27" s="10"/>
    </row>
    <row r="28" spans="1:11" x14ac:dyDescent="0.35">
      <c r="A28" s="5"/>
      <c r="B28" s="10"/>
    </row>
    <row r="29" spans="1:11" x14ac:dyDescent="0.35">
      <c r="A29" s="5"/>
      <c r="B29" s="10"/>
    </row>
    <row r="30" spans="1:11" x14ac:dyDescent="0.35">
      <c r="A30" s="5"/>
      <c r="B30" s="10"/>
    </row>
    <row r="31" spans="1:11" x14ac:dyDescent="0.35">
      <c r="A31" s="5"/>
      <c r="B31" s="10"/>
    </row>
    <row r="32" spans="1:11" x14ac:dyDescent="0.35">
      <c r="A32" s="5"/>
      <c r="B32" s="10"/>
    </row>
    <row r="33" spans="1:11" x14ac:dyDescent="0.35">
      <c r="A33" s="5"/>
      <c r="B33" s="10"/>
    </row>
    <row r="34" spans="1:11" x14ac:dyDescent="0.35">
      <c r="A34" s="5"/>
      <c r="B34" s="10"/>
    </row>
    <row r="35" spans="1:11" x14ac:dyDescent="0.35">
      <c r="A35" s="5"/>
      <c r="B35" s="10"/>
    </row>
    <row r="36" spans="1:11" x14ac:dyDescent="0.35">
      <c r="A36" s="7"/>
      <c r="B36" s="10"/>
    </row>
    <row r="37" spans="1:11" x14ac:dyDescent="0.35">
      <c r="B37" s="8"/>
      <c r="C37" s="8"/>
      <c r="D37" s="8"/>
      <c r="E37" s="8"/>
      <c r="F37" s="8"/>
      <c r="G37" s="8"/>
      <c r="H37" s="8"/>
      <c r="I37" s="8"/>
      <c r="J37" s="8"/>
      <c r="K37" s="8"/>
    </row>
  </sheetData>
  <sheetProtection algorithmName="SHA-512" hashValue="oGA8kj9hJrT5fV/gqTzMs3eisHeRd7vluCgLnrw6y64uJj74MIgrIfbsPWnN2jXCzxXV6p+q7qb0qLQSS70Grw==" saltValue="AxpUVUsQYzZO49ZLLpr09Q==" spinCount="100000" sheet="1" objects="1" scenarios="1"/>
  <mergeCells count="1">
    <mergeCell ref="B11:K11"/>
  </mergeCells>
  <printOptions horizontalCentered="1" verticalCentered="1"/>
  <pageMargins left="0.25" right="0.25" top="0.75" bottom="0.75" header="0.3" footer="0.3"/>
  <pageSetup paperSize="8" scale="61" fitToHeight="0" orientation="landscape" r:id="rId1"/>
  <headerFooter>
    <oddFooter>&amp;L_x000D_&amp;1#&amp;"Calibri"&amp;8&amp;K000000 Classified as Internal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304A-4526-4ACB-909F-18C58C70C4D4}">
  <sheetPr codeName="Sheet4">
    <tabColor theme="8" tint="0.59999389629810485"/>
  </sheetPr>
  <dimension ref="B1:K27"/>
  <sheetViews>
    <sheetView zoomScale="70" zoomScaleNormal="70" workbookViewId="0"/>
  </sheetViews>
  <sheetFormatPr defaultColWidth="8.453125" defaultRowHeight="72.650000000000006" customHeight="1" x14ac:dyDescent="0.35"/>
  <cols>
    <col min="1" max="1" width="2.26953125" style="1" customWidth="1"/>
    <col min="2" max="2" width="8.453125" style="1"/>
    <col min="3" max="3" width="23.453125" style="1" customWidth="1"/>
    <col min="4" max="4" width="70.453125" style="1" customWidth="1"/>
    <col min="5" max="5" width="18.453125" style="1" customWidth="1"/>
    <col min="6" max="6" width="23.453125" style="1" customWidth="1"/>
    <col min="7" max="7" width="8.453125" style="1"/>
    <col min="8" max="8" width="41.453125" style="1" customWidth="1"/>
    <col min="9" max="16384" width="8.453125" style="1"/>
  </cols>
  <sheetData>
    <row r="1" spans="2:6" ht="14.5" x14ac:dyDescent="0.35"/>
    <row r="2" spans="2:6" ht="14.5" x14ac:dyDescent="0.35"/>
    <row r="3" spans="2:6" ht="14.5" x14ac:dyDescent="0.35"/>
    <row r="4" spans="2:6" ht="14.5" x14ac:dyDescent="0.35"/>
    <row r="5" spans="2:6" ht="14.5" x14ac:dyDescent="0.35"/>
    <row r="6" spans="2:6" ht="14.5" x14ac:dyDescent="0.35"/>
    <row r="7" spans="2:6" ht="14.5" x14ac:dyDescent="0.35"/>
    <row r="8" spans="2:6" ht="14.5" x14ac:dyDescent="0.35"/>
    <row r="9" spans="2:6" ht="14.5" x14ac:dyDescent="0.35"/>
    <row r="10" spans="2:6" ht="14.5" x14ac:dyDescent="0.35"/>
    <row r="11" spans="2:6" ht="14.5" x14ac:dyDescent="0.35">
      <c r="B11" s="364" t="s">
        <v>74</v>
      </c>
      <c r="C11" s="364"/>
      <c r="D11" s="364"/>
      <c r="E11" s="364"/>
      <c r="F11" s="364"/>
    </row>
    <row r="12" spans="2:6" ht="14.5" x14ac:dyDescent="0.35">
      <c r="B12" s="364"/>
      <c r="C12" s="364"/>
      <c r="D12" s="364"/>
      <c r="E12" s="364"/>
      <c r="F12" s="364"/>
    </row>
    <row r="13" spans="2:6" ht="14.5" x14ac:dyDescent="0.35">
      <c r="B13" s="364"/>
      <c r="C13" s="364"/>
      <c r="D13" s="364"/>
      <c r="E13" s="364"/>
      <c r="F13" s="364"/>
    </row>
    <row r="14" spans="2:6" ht="14.5" x14ac:dyDescent="0.35">
      <c r="B14" s="42"/>
      <c r="C14" s="42"/>
      <c r="D14" s="42"/>
      <c r="E14" s="42"/>
      <c r="F14" s="42"/>
    </row>
    <row r="15" spans="2:6" ht="18.5" x14ac:dyDescent="0.35">
      <c r="B15" s="365" t="s">
        <v>75</v>
      </c>
      <c r="C15" s="365"/>
      <c r="D15" s="365"/>
      <c r="E15" s="365"/>
      <c r="F15" s="365"/>
    </row>
    <row r="16" spans="2:6" ht="14.5" x14ac:dyDescent="0.35">
      <c r="B16" s="265"/>
      <c r="C16" s="265"/>
      <c r="D16" s="265"/>
      <c r="E16" s="265"/>
      <c r="F16" s="265"/>
    </row>
    <row r="17" spans="2:11" ht="174.75" customHeight="1" x14ac:dyDescent="0.35">
      <c r="B17" s="364" t="s">
        <v>76</v>
      </c>
      <c r="C17" s="364"/>
      <c r="D17" s="364"/>
      <c r="E17" s="364"/>
      <c r="F17" s="364"/>
    </row>
    <row r="18" spans="2:11" ht="18.5" x14ac:dyDescent="0.35">
      <c r="B18" s="365" t="s">
        <v>77</v>
      </c>
      <c r="C18" s="365"/>
      <c r="D18" s="365"/>
      <c r="E18" s="365"/>
      <c r="F18" s="365"/>
    </row>
    <row r="19" spans="2:11" ht="18.649999999999999" customHeight="1" x14ac:dyDescent="0.35"/>
    <row r="20" spans="2:11" ht="72.650000000000006" customHeight="1" x14ac:dyDescent="0.35">
      <c r="C20" s="231" t="s">
        <v>78</v>
      </c>
      <c r="D20" s="232" t="s">
        <v>79</v>
      </c>
      <c r="E20" s="231" t="s">
        <v>80</v>
      </c>
    </row>
    <row r="21" spans="2:11" ht="72.5" x14ac:dyDescent="0.35">
      <c r="C21" s="233" t="s">
        <v>81</v>
      </c>
      <c r="D21" s="234" t="s">
        <v>82</v>
      </c>
      <c r="E21" s="358" t="s">
        <v>83</v>
      </c>
      <c r="G21" s="52"/>
    </row>
    <row r="22" spans="2:11" ht="59.5" customHeight="1" x14ac:dyDescent="0.35">
      <c r="C22" s="235" t="s">
        <v>84</v>
      </c>
      <c r="D22" s="234" t="s">
        <v>85</v>
      </c>
      <c r="E22" s="358" t="s">
        <v>86</v>
      </c>
      <c r="K22" s="42"/>
    </row>
    <row r="23" spans="2:11" ht="70.400000000000006" customHeight="1" x14ac:dyDescent="0.35">
      <c r="C23" s="235" t="s">
        <v>87</v>
      </c>
      <c r="D23" s="270" t="s">
        <v>88</v>
      </c>
      <c r="E23" s="358" t="s">
        <v>89</v>
      </c>
    </row>
    <row r="24" spans="2:11" ht="69" customHeight="1" x14ac:dyDescent="0.35">
      <c r="C24" s="235" t="s">
        <v>90</v>
      </c>
      <c r="D24" s="234" t="s">
        <v>91</v>
      </c>
      <c r="E24" s="358" t="s">
        <v>92</v>
      </c>
    </row>
    <row r="25" spans="2:11" ht="72.650000000000006" customHeight="1" x14ac:dyDescent="0.35">
      <c r="C25" s="235" t="s">
        <v>20</v>
      </c>
      <c r="D25" s="234" t="s">
        <v>93</v>
      </c>
      <c r="E25" s="358" t="s">
        <v>94</v>
      </c>
    </row>
    <row r="26" spans="2:11" ht="72.650000000000006" customHeight="1" x14ac:dyDescent="0.35">
      <c r="C26" s="235" t="s">
        <v>95</v>
      </c>
      <c r="D26" s="234" t="s">
        <v>96</v>
      </c>
      <c r="E26" s="358" t="s">
        <v>97</v>
      </c>
    </row>
    <row r="27" spans="2:11" ht="72.650000000000006" customHeight="1" x14ac:dyDescent="0.35">
      <c r="C27" s="235" t="s">
        <v>98</v>
      </c>
      <c r="D27" s="234" t="s">
        <v>99</v>
      </c>
      <c r="E27" s="358" t="s">
        <v>100</v>
      </c>
    </row>
  </sheetData>
  <sheetProtection algorithmName="SHA-512" hashValue="0p9tB2Zisny1P0TPfOMRANbXLFxuhAkJuIKkn7a0/GhnsAWCyMKV02PujMNXjTgFoFX3IDH+dpCCXx/ZmsyOrA==" saltValue="nEJa+YvVY89lqeYkk+yOzg==" spinCount="100000" sheet="1" objects="1" scenarios="1"/>
  <mergeCells count="4">
    <mergeCell ref="B17:F17"/>
    <mergeCell ref="B18:F18"/>
    <mergeCell ref="B15:F15"/>
    <mergeCell ref="B11:F13"/>
  </mergeCells>
  <printOptions horizontalCentered="1"/>
  <pageMargins left="0.23622047244094491" right="0.23622047244094491" top="0.74803149606299213" bottom="0.74803149606299213" header="0.31496062992125984" footer="0.31496062992125984"/>
  <pageSetup paperSize="8" scale="98" orientation="portrait" r:id="rId1"/>
  <headerFooter>
    <oddFooter>&amp;L_x000D_&amp;1#&amp;"Calibri"&amp;8&amp;K000000 Classified as Internal</oddFooter>
  </headerFooter>
  <colBreaks count="1" manualBreakCount="1">
    <brk id="6" max="2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720BA-B580-49C9-BFBD-AEB794791783}">
  <sheetPr codeName="Sheet5">
    <tabColor theme="8" tint="0.59999389629810485"/>
  </sheetPr>
  <dimension ref="B11:D57"/>
  <sheetViews>
    <sheetView zoomScale="70" zoomScaleNormal="70" workbookViewId="0"/>
  </sheetViews>
  <sheetFormatPr defaultColWidth="8.453125" defaultRowHeight="15" customHeight="1" x14ac:dyDescent="0.35"/>
  <cols>
    <col min="1" max="1" width="2.81640625" style="1" customWidth="1"/>
    <col min="2" max="2" width="50.453125" style="1" customWidth="1"/>
    <col min="3" max="3" width="8.453125" style="1"/>
    <col min="4" max="4" width="180.453125" style="1" customWidth="1"/>
    <col min="5" max="16384" width="8.453125" style="1"/>
  </cols>
  <sheetData>
    <row r="11" spans="2:4" ht="15.5" x14ac:dyDescent="0.35">
      <c r="B11" s="183" t="s">
        <v>101</v>
      </c>
      <c r="C11" s="8"/>
      <c r="D11" s="8"/>
    </row>
    <row r="12" spans="2:4" ht="43.5" x14ac:dyDescent="0.35">
      <c r="B12" s="190" t="s">
        <v>102</v>
      </c>
      <c r="C12" s="192"/>
      <c r="D12" s="195" t="s">
        <v>103</v>
      </c>
    </row>
    <row r="13" spans="2:4" ht="14.5" x14ac:dyDescent="0.35">
      <c r="B13" s="86"/>
      <c r="C13" s="70"/>
      <c r="D13" s="63"/>
    </row>
    <row r="14" spans="2:4" ht="15.5" x14ac:dyDescent="0.35">
      <c r="B14" s="183" t="s">
        <v>104</v>
      </c>
      <c r="C14" s="194"/>
      <c r="D14" s="194"/>
    </row>
    <row r="15" spans="2:4" ht="32.5" customHeight="1" x14ac:dyDescent="0.35">
      <c r="B15" s="185" t="s">
        <v>41</v>
      </c>
      <c r="C15" s="185"/>
      <c r="D15" s="187" t="s">
        <v>105</v>
      </c>
    </row>
    <row r="16" spans="2:4" ht="18.649999999999999" customHeight="1" x14ac:dyDescent="0.35">
      <c r="B16" s="185" t="s">
        <v>106</v>
      </c>
      <c r="C16" s="185"/>
      <c r="D16" s="185" t="s">
        <v>107</v>
      </c>
    </row>
    <row r="17" spans="2:4" ht="18.649999999999999" customHeight="1" x14ac:dyDescent="0.35">
      <c r="B17" s="185" t="s">
        <v>36</v>
      </c>
      <c r="C17" s="185"/>
      <c r="D17" s="186" t="s">
        <v>108</v>
      </c>
    </row>
    <row r="18" spans="2:4" ht="42" customHeight="1" x14ac:dyDescent="0.35">
      <c r="B18" s="185" t="s">
        <v>109</v>
      </c>
      <c r="C18" s="185"/>
      <c r="D18" s="186" t="s">
        <v>110</v>
      </c>
    </row>
    <row r="19" spans="2:4" ht="48.65" customHeight="1" x14ac:dyDescent="0.35">
      <c r="B19" s="185" t="s">
        <v>111</v>
      </c>
      <c r="C19" s="185"/>
      <c r="D19" s="186" t="s">
        <v>112</v>
      </c>
    </row>
    <row r="20" spans="2:4" ht="14.5" x14ac:dyDescent="0.35">
      <c r="B20" s="185" t="s">
        <v>113</v>
      </c>
      <c r="C20" s="185"/>
      <c r="D20" s="186" t="s">
        <v>114</v>
      </c>
    </row>
    <row r="21" spans="2:4" ht="14.5" x14ac:dyDescent="0.35">
      <c r="B21" s="185" t="s">
        <v>115</v>
      </c>
      <c r="C21" s="185"/>
      <c r="D21" s="186" t="s">
        <v>116</v>
      </c>
    </row>
    <row r="22" spans="2:4" ht="29" x14ac:dyDescent="0.35">
      <c r="B22" s="185" t="s">
        <v>117</v>
      </c>
      <c r="C22" s="185"/>
      <c r="D22" s="186" t="s">
        <v>118</v>
      </c>
    </row>
    <row r="23" spans="2:4" ht="72" customHeight="1" x14ac:dyDescent="0.35">
      <c r="B23" s="185" t="s">
        <v>119</v>
      </c>
      <c r="C23" s="188"/>
      <c r="D23" s="189" t="s">
        <v>120</v>
      </c>
    </row>
    <row r="24" spans="2:4" ht="14.5" x14ac:dyDescent="0.35">
      <c r="B24" s="185" t="s">
        <v>121</v>
      </c>
      <c r="C24" s="185"/>
      <c r="D24" s="185" t="s">
        <v>122</v>
      </c>
    </row>
    <row r="25" spans="2:4" ht="14.5" x14ac:dyDescent="0.35">
      <c r="B25" s="185" t="s">
        <v>123</v>
      </c>
      <c r="C25" s="185"/>
      <c r="D25" s="185" t="s">
        <v>124</v>
      </c>
    </row>
    <row r="26" spans="2:4" ht="63" customHeight="1" x14ac:dyDescent="0.35">
      <c r="B26" s="185" t="s">
        <v>125</v>
      </c>
      <c r="C26" s="185"/>
      <c r="D26" s="186" t="s">
        <v>126</v>
      </c>
    </row>
    <row r="27" spans="2:4" ht="22.5" customHeight="1" x14ac:dyDescent="0.35">
      <c r="B27" s="185" t="s">
        <v>127</v>
      </c>
      <c r="C27" s="185"/>
      <c r="D27" s="186" t="s">
        <v>128</v>
      </c>
    </row>
    <row r="28" spans="2:4" ht="14.5" x14ac:dyDescent="0.35">
      <c r="B28" s="185" t="s">
        <v>129</v>
      </c>
      <c r="C28" s="185"/>
      <c r="D28" s="185" t="s">
        <v>130</v>
      </c>
    </row>
    <row r="29" spans="2:4" ht="29" x14ac:dyDescent="0.35">
      <c r="B29" s="185" t="s">
        <v>131</v>
      </c>
      <c r="C29" s="185"/>
      <c r="D29" s="186" t="s">
        <v>132</v>
      </c>
    </row>
    <row r="30" spans="2:4" ht="14.5" x14ac:dyDescent="0.35">
      <c r="B30" s="185" t="s">
        <v>133</v>
      </c>
      <c r="C30" s="185"/>
      <c r="D30" s="186" t="s">
        <v>134</v>
      </c>
    </row>
    <row r="31" spans="2:4" ht="14.5" x14ac:dyDescent="0.35">
      <c r="B31" s="185" t="s">
        <v>135</v>
      </c>
      <c r="C31" s="185"/>
      <c r="D31" s="186" t="s">
        <v>136</v>
      </c>
    </row>
    <row r="32" spans="2:4" ht="14.5" x14ac:dyDescent="0.35">
      <c r="B32" s="185" t="s">
        <v>137</v>
      </c>
      <c r="C32" s="185"/>
      <c r="D32" s="186" t="s">
        <v>138</v>
      </c>
    </row>
    <row r="33" spans="2:4" ht="14.5" x14ac:dyDescent="0.35">
      <c r="B33" s="185" t="s">
        <v>139</v>
      </c>
      <c r="C33" s="185"/>
      <c r="D33" s="185" t="s">
        <v>140</v>
      </c>
    </row>
    <row r="34" spans="2:4" ht="14.5" x14ac:dyDescent="0.35">
      <c r="B34" s="185" t="s">
        <v>141</v>
      </c>
      <c r="C34" s="185"/>
      <c r="D34" s="185" t="s">
        <v>142</v>
      </c>
    </row>
    <row r="35" spans="2:4" ht="14.5" x14ac:dyDescent="0.35">
      <c r="B35" s="192" t="s">
        <v>143</v>
      </c>
      <c r="C35" s="192"/>
      <c r="D35" s="192" t="s">
        <v>144</v>
      </c>
    </row>
    <row r="36" spans="2:4" ht="14.5" x14ac:dyDescent="0.35">
      <c r="B36" s="271" t="s">
        <v>145</v>
      </c>
      <c r="C36" s="271"/>
      <c r="D36" s="271" t="s">
        <v>146</v>
      </c>
    </row>
    <row r="37" spans="2:4" ht="29" x14ac:dyDescent="0.35">
      <c r="B37" s="271" t="s">
        <v>147</v>
      </c>
      <c r="C37" s="271"/>
      <c r="D37" s="187" t="s">
        <v>148</v>
      </c>
    </row>
    <row r="38" spans="2:4" ht="14.5" x14ac:dyDescent="0.35">
      <c r="C38" s="70"/>
      <c r="D38" s="70"/>
    </row>
    <row r="39" spans="2:4" ht="15.5" x14ac:dyDescent="0.35">
      <c r="B39" s="193" t="s">
        <v>149</v>
      </c>
      <c r="C39" s="194"/>
      <c r="D39" s="194"/>
    </row>
    <row r="40" spans="2:4" ht="14.5" x14ac:dyDescent="0.35">
      <c r="B40" s="185" t="s">
        <v>150</v>
      </c>
      <c r="C40" s="185"/>
      <c r="D40" s="185" t="s">
        <v>151</v>
      </c>
    </row>
    <row r="41" spans="2:4" ht="14.5" x14ac:dyDescent="0.35">
      <c r="B41" s="185" t="s">
        <v>152</v>
      </c>
      <c r="C41" s="185"/>
      <c r="D41" s="185" t="s">
        <v>153</v>
      </c>
    </row>
    <row r="42" spans="2:4" ht="14.5" x14ac:dyDescent="0.35">
      <c r="B42" s="185" t="s">
        <v>154</v>
      </c>
      <c r="C42" s="185"/>
      <c r="D42" s="185" t="s">
        <v>155</v>
      </c>
    </row>
    <row r="43" spans="2:4" ht="14.5" x14ac:dyDescent="0.35">
      <c r="B43" s="185" t="s">
        <v>156</v>
      </c>
      <c r="C43" s="185"/>
      <c r="D43" s="185" t="s">
        <v>157</v>
      </c>
    </row>
    <row r="44" spans="2:4" ht="14.5" x14ac:dyDescent="0.35">
      <c r="B44" s="185" t="s">
        <v>158</v>
      </c>
      <c r="C44" s="185"/>
      <c r="D44" s="185" t="s">
        <v>159</v>
      </c>
    </row>
    <row r="45" spans="2:4" ht="29" x14ac:dyDescent="0.35">
      <c r="B45" s="185" t="s">
        <v>160</v>
      </c>
      <c r="C45" s="185"/>
      <c r="D45" s="186" t="s">
        <v>161</v>
      </c>
    </row>
    <row r="46" spans="2:4" ht="29" x14ac:dyDescent="0.35">
      <c r="B46" s="185" t="s">
        <v>162</v>
      </c>
      <c r="C46" s="185"/>
      <c r="D46" s="186" t="s">
        <v>163</v>
      </c>
    </row>
    <row r="47" spans="2:4" ht="14.5" x14ac:dyDescent="0.35">
      <c r="B47" s="70"/>
      <c r="C47" s="70"/>
      <c r="D47" s="70"/>
    </row>
    <row r="48" spans="2:4" ht="15.5" x14ac:dyDescent="0.35">
      <c r="B48" s="193" t="s">
        <v>164</v>
      </c>
      <c r="C48" s="194"/>
      <c r="D48" s="194"/>
    </row>
    <row r="49" spans="2:4" ht="14.5" x14ac:dyDescent="0.35">
      <c r="B49" s="185" t="s">
        <v>165</v>
      </c>
      <c r="C49" s="185"/>
      <c r="D49" s="185" t="s">
        <v>166</v>
      </c>
    </row>
    <row r="50" spans="2:4" ht="14.5" x14ac:dyDescent="0.35">
      <c r="B50" s="185" t="s">
        <v>167</v>
      </c>
      <c r="C50" s="185"/>
      <c r="D50" s="185" t="s">
        <v>168</v>
      </c>
    </row>
    <row r="51" spans="2:4" ht="14.5" x14ac:dyDescent="0.35">
      <c r="B51" s="185" t="s">
        <v>169</v>
      </c>
      <c r="C51" s="185"/>
      <c r="D51" s="185" t="s">
        <v>170</v>
      </c>
    </row>
    <row r="52" spans="2:4" ht="14.5" x14ac:dyDescent="0.35">
      <c r="B52" s="192" t="s">
        <v>171</v>
      </c>
      <c r="C52" s="192"/>
      <c r="D52" s="192" t="s">
        <v>172</v>
      </c>
    </row>
    <row r="54" spans="2:4" ht="15" customHeight="1" x14ac:dyDescent="0.35">
      <c r="B54" s="193" t="s">
        <v>173</v>
      </c>
      <c r="C54" s="8"/>
      <c r="D54" s="8"/>
    </row>
    <row r="55" spans="2:4" ht="50.15" customHeight="1" x14ac:dyDescent="0.35">
      <c r="B55" s="184" t="s">
        <v>174</v>
      </c>
      <c r="C55" s="188"/>
      <c r="D55" s="189" t="s">
        <v>175</v>
      </c>
    </row>
    <row r="56" spans="2:4" ht="48.65" customHeight="1" x14ac:dyDescent="0.35">
      <c r="B56" s="184" t="s">
        <v>176</v>
      </c>
      <c r="C56" s="188"/>
      <c r="D56" s="189" t="s">
        <v>177</v>
      </c>
    </row>
    <row r="57" spans="2:4" ht="53.15" customHeight="1" x14ac:dyDescent="0.35">
      <c r="B57" s="190" t="s">
        <v>178</v>
      </c>
      <c r="C57" s="3"/>
      <c r="D57" s="191" t="s">
        <v>179</v>
      </c>
    </row>
  </sheetData>
  <sheetProtection algorithmName="SHA-512" hashValue="40HMSGYwEe6wAQid52iI3HtWVUDVAXgw2jcHOID/niEZApuVpAM0iw1FliG3eY5EP6SUCeve3LVW7XbjC9EF9w==" saltValue="4WUIlhaCkfykoFLwjZY91w==" spinCount="100000" sheet="1" objects="1" scenarios="1"/>
  <pageMargins left="0.23622047244094491" right="0.23622047244094491" top="0.74803149606299213" bottom="0.74803149606299213" header="0.31496062992125984" footer="0.31496062992125984"/>
  <pageSetup paperSize="8" scale="76" orientation="landscape" r:id="rId1"/>
  <headerFooter>
    <oddFooter>&amp;L_x000D_&amp;1#&amp;"Calibri"&amp;8&amp;K000000 Classified as Internal</oddFooter>
  </headerFooter>
  <rowBreaks count="1" manualBreakCount="1">
    <brk id="38" min="1" max="4"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F445-606F-4FA3-972B-ABF6A08E4AE2}">
  <sheetPr codeName="Sheet6">
    <tabColor theme="7" tint="0.79998168889431442"/>
    <pageSetUpPr fitToPage="1"/>
  </sheetPr>
  <dimension ref="A2:D24"/>
  <sheetViews>
    <sheetView workbookViewId="0"/>
  </sheetViews>
  <sheetFormatPr defaultColWidth="8.453125" defaultRowHeight="14.5" x14ac:dyDescent="0.35"/>
  <cols>
    <col min="1" max="1" width="6.453125" style="1" customWidth="1"/>
    <col min="2" max="2" width="9.453125" style="1" customWidth="1"/>
    <col min="3" max="3" width="100.453125" style="1" customWidth="1"/>
    <col min="4" max="4" width="22.453125" style="1" customWidth="1"/>
    <col min="5" max="16384" width="8.453125" style="1"/>
  </cols>
  <sheetData>
    <row r="2" spans="1:4" x14ac:dyDescent="0.35">
      <c r="A2"/>
      <c r="B2"/>
      <c r="C2"/>
      <c r="D2"/>
    </row>
    <row r="3" spans="1:4" x14ac:dyDescent="0.35">
      <c r="A3"/>
      <c r="B3"/>
      <c r="C3"/>
      <c r="D3"/>
    </row>
    <row r="4" spans="1:4" x14ac:dyDescent="0.35">
      <c r="A4"/>
      <c r="B4"/>
      <c r="C4"/>
      <c r="D4"/>
    </row>
    <row r="5" spans="1:4" x14ac:dyDescent="0.35">
      <c r="A5"/>
      <c r="B5"/>
      <c r="C5"/>
      <c r="D5"/>
    </row>
    <row r="6" spans="1:4" x14ac:dyDescent="0.35">
      <c r="A6"/>
      <c r="B6"/>
      <c r="C6"/>
      <c r="D6"/>
    </row>
    <row r="11" spans="1:4" ht="15" thickBot="1" x14ac:dyDescent="0.4"/>
    <row r="12" spans="1:4" ht="40.5" x14ac:dyDescent="0.35">
      <c r="B12" s="17"/>
      <c r="C12" s="37" t="s">
        <v>180</v>
      </c>
      <c r="D12" s="38" t="s">
        <v>181</v>
      </c>
    </row>
    <row r="13" spans="1:4" x14ac:dyDescent="0.35">
      <c r="B13" s="18"/>
      <c r="C13" s="6"/>
      <c r="D13" s="19"/>
    </row>
    <row r="14" spans="1:4" x14ac:dyDescent="0.35">
      <c r="B14" s="18"/>
      <c r="C14" s="58" t="s">
        <v>182</v>
      </c>
      <c r="D14" s="39" t="s">
        <v>183</v>
      </c>
    </row>
    <row r="15" spans="1:4" x14ac:dyDescent="0.35">
      <c r="B15" s="18"/>
      <c r="C15" s="32" t="s">
        <v>184</v>
      </c>
      <c r="D15" s="39" t="s">
        <v>183</v>
      </c>
    </row>
    <row r="16" spans="1:4" x14ac:dyDescent="0.35">
      <c r="B16" s="18"/>
      <c r="C16" s="32"/>
      <c r="D16" s="39"/>
    </row>
    <row r="17" spans="2:4" x14ac:dyDescent="0.35">
      <c r="B17" s="18"/>
      <c r="C17" s="6"/>
      <c r="D17" s="39"/>
    </row>
    <row r="18" spans="2:4" ht="15.5" x14ac:dyDescent="0.35">
      <c r="B18" s="21"/>
      <c r="C18" s="33" t="s">
        <v>185</v>
      </c>
      <c r="D18" s="40"/>
    </row>
    <row r="19" spans="2:4" x14ac:dyDescent="0.35">
      <c r="B19" s="18"/>
      <c r="C19" s="6"/>
      <c r="D19" s="39"/>
    </row>
    <row r="20" spans="2:4" x14ac:dyDescent="0.35">
      <c r="B20" s="18"/>
      <c r="C20" s="6" t="s">
        <v>186</v>
      </c>
      <c r="D20" s="39" t="s">
        <v>187</v>
      </c>
    </row>
    <row r="21" spans="2:4" ht="18" customHeight="1" x14ac:dyDescent="0.35">
      <c r="B21" s="18"/>
      <c r="C21" s="6" t="s">
        <v>188</v>
      </c>
      <c r="D21" s="39" t="s">
        <v>189</v>
      </c>
    </row>
    <row r="22" spans="2:4" ht="17.5" customHeight="1" x14ac:dyDescent="0.35">
      <c r="B22" s="18"/>
      <c r="C22" s="32" t="s">
        <v>190</v>
      </c>
      <c r="D22" s="39" t="s">
        <v>189</v>
      </c>
    </row>
    <row r="23" spans="2:4" ht="18.649999999999999" customHeight="1" x14ac:dyDescent="0.35">
      <c r="B23" s="18"/>
      <c r="C23" s="57" t="s">
        <v>191</v>
      </c>
      <c r="D23" s="39"/>
    </row>
    <row r="24" spans="2:4" ht="17.5" customHeight="1" thickBot="1" x14ac:dyDescent="0.4">
      <c r="B24" s="20"/>
      <c r="C24" s="34" t="s">
        <v>192</v>
      </c>
      <c r="D24" s="41"/>
    </row>
  </sheetData>
  <pageMargins left="0.70866141732283472" right="0.70866141732283472" top="0.74803149606299213" bottom="0.74803149606299213" header="0.31496062992125984" footer="0.31496062992125984"/>
  <pageSetup paperSize="9" scale="6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8FA3-C836-4AEB-ADD2-92BD45971036}">
  <sheetPr codeName="Sheet7">
    <tabColor theme="9" tint="0.59999389629810485"/>
  </sheetPr>
  <dimension ref="A1:A2"/>
  <sheetViews>
    <sheetView showGridLines="0" workbookViewId="0"/>
  </sheetViews>
  <sheetFormatPr defaultColWidth="8.81640625" defaultRowHeight="14.5" x14ac:dyDescent="0.35"/>
  <sheetData>
    <row r="1" spans="1:1" x14ac:dyDescent="0.35">
      <c r="A1" s="261" t="s">
        <v>24</v>
      </c>
    </row>
    <row r="2" spans="1:1" x14ac:dyDescent="0.35">
      <c r="A2" s="27"/>
    </row>
  </sheetData>
  <sheetProtection algorithmName="SHA-512" hashValue="rMTONw5CG3i4TptGNKK4tjH0IYfpVGUHkmSl1rP5GgZ9Adsqd8WPr/xi+yUBa9JAGGqc7iD+3rLwkblzQhZKQw==" saltValue="kpTDbRHoAdv51CQvdOR6mQ==" spinCount="100000" sheet="1" objects="1" scenarios="1"/>
  <pageMargins left="0.25" right="0.25" top="0.75" bottom="0.75" header="0.3" footer="0.3"/>
  <pageSetup paperSize="8" orientation="portrait" r:id="rId1"/>
  <headerFooter>
    <oddFooter>&amp;L_x000D_&amp;1#&amp;"Calibri"&amp;8&amp;K000000 Classified as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8EFD-3E7D-48D4-82BB-6CE7A06382B9}">
  <sheetPr codeName="Sheet8">
    <tabColor theme="9" tint="0.79998168889431442"/>
    <pageSetUpPr fitToPage="1"/>
  </sheetPr>
  <dimension ref="B1:AX480"/>
  <sheetViews>
    <sheetView showGridLines="0" zoomScale="70" zoomScaleNormal="70" workbookViewId="0"/>
  </sheetViews>
  <sheetFormatPr defaultColWidth="8.81640625" defaultRowHeight="14.5" x14ac:dyDescent="0.35"/>
  <cols>
    <col min="1" max="1" width="6.453125" customWidth="1"/>
    <col min="2" max="2" width="2.81640625" customWidth="1"/>
    <col min="3" max="3" width="50.1796875" bestFit="1" customWidth="1"/>
    <col min="4" max="4" width="16.453125" customWidth="1"/>
    <col min="6" max="9" width="18.453125" customWidth="1"/>
    <col min="10" max="10" width="1.453125" customWidth="1"/>
    <col min="11" max="11" width="6.1796875" bestFit="1" customWidth="1"/>
    <col min="17" max="50" width="9.453125" style="1"/>
  </cols>
  <sheetData>
    <row r="1" spans="2:16" x14ac:dyDescent="0.35">
      <c r="K1" s="1"/>
      <c r="L1" s="1"/>
      <c r="M1" s="1"/>
      <c r="N1" s="1"/>
      <c r="O1" s="1"/>
      <c r="P1" s="1"/>
    </row>
    <row r="2" spans="2:16" x14ac:dyDescent="0.35">
      <c r="K2" s="1"/>
      <c r="L2" s="1"/>
      <c r="M2" s="1"/>
      <c r="N2" s="1"/>
      <c r="O2" s="1"/>
      <c r="P2" s="1"/>
    </row>
    <row r="3" spans="2:16" x14ac:dyDescent="0.35">
      <c r="K3" s="1"/>
      <c r="L3" s="1"/>
      <c r="M3" s="1"/>
      <c r="N3" s="1"/>
      <c r="O3" s="1"/>
      <c r="P3" s="1"/>
    </row>
    <row r="4" spans="2:16" x14ac:dyDescent="0.35">
      <c r="K4" s="1"/>
      <c r="L4" s="1"/>
      <c r="M4" s="1"/>
      <c r="N4" s="1"/>
      <c r="O4" s="1"/>
      <c r="P4" s="1"/>
    </row>
    <row r="5" spans="2:16" x14ac:dyDescent="0.35">
      <c r="K5" s="1"/>
      <c r="L5" s="1"/>
      <c r="M5" s="1"/>
      <c r="N5" s="1"/>
      <c r="O5" s="1"/>
      <c r="P5" s="1"/>
    </row>
    <row r="6" spans="2:16" x14ac:dyDescent="0.35">
      <c r="K6" s="1"/>
      <c r="L6" s="1"/>
      <c r="M6" s="1"/>
      <c r="N6" s="1"/>
      <c r="O6" s="1"/>
      <c r="P6" s="1"/>
    </row>
    <row r="7" spans="2:16" s="1" customFormat="1" x14ac:dyDescent="0.35"/>
    <row r="8" spans="2:16" s="1" customFormat="1" x14ac:dyDescent="0.35"/>
    <row r="9" spans="2:16" s="1" customFormat="1" x14ac:dyDescent="0.35"/>
    <row r="10" spans="2:16" s="1" customFormat="1" x14ac:dyDescent="0.35"/>
    <row r="11" spans="2:16" s="25" customFormat="1" ht="18.5" x14ac:dyDescent="0.35">
      <c r="B11" s="176"/>
      <c r="C11" s="177" t="s">
        <v>11</v>
      </c>
      <c r="D11" s="105"/>
      <c r="E11" s="105"/>
      <c r="F11" s="105"/>
      <c r="G11" s="105"/>
      <c r="H11" s="105"/>
      <c r="I11" s="106"/>
      <c r="K11" s="178"/>
    </row>
    <row r="12" spans="2:16" s="1" customFormat="1" ht="15" customHeight="1" x14ac:dyDescent="0.45">
      <c r="B12" s="159"/>
      <c r="C12" s="170"/>
      <c r="D12" s="160"/>
      <c r="E12" s="160"/>
      <c r="F12" s="160"/>
      <c r="G12" s="160"/>
      <c r="H12" s="160"/>
      <c r="I12" s="161"/>
      <c r="K12" s="46"/>
    </row>
    <row r="13" spans="2:16" s="1" customFormat="1" ht="20.25" customHeight="1" x14ac:dyDescent="0.35">
      <c r="B13" s="143"/>
      <c r="C13" s="157" t="s">
        <v>193</v>
      </c>
      <c r="D13" s="144"/>
      <c r="E13" s="144"/>
      <c r="F13" s="153" t="s">
        <v>194</v>
      </c>
      <c r="G13" s="153" t="s">
        <v>195</v>
      </c>
      <c r="H13" s="154" t="s">
        <v>196</v>
      </c>
      <c r="I13" s="147"/>
      <c r="K13" s="46"/>
    </row>
    <row r="14" spans="2:16" s="1" customFormat="1" ht="12.75" customHeight="1" x14ac:dyDescent="0.35">
      <c r="B14" s="5"/>
      <c r="C14" s="100"/>
      <c r="F14" s="132"/>
      <c r="G14" s="132"/>
      <c r="H14" s="137"/>
      <c r="I14" s="6"/>
      <c r="K14" s="46"/>
    </row>
    <row r="15" spans="2:16" s="1" customFormat="1" x14ac:dyDescent="0.35">
      <c r="B15" s="5"/>
      <c r="C15" s="1" t="s">
        <v>197</v>
      </c>
      <c r="F15" s="123">
        <f>SUM(2089,19,869)</f>
        <v>2977</v>
      </c>
      <c r="G15" s="123">
        <v>3053</v>
      </c>
      <c r="H15" s="313">
        <v>3282</v>
      </c>
      <c r="I15" s="6"/>
      <c r="J15" s="42"/>
      <c r="K15" s="46"/>
    </row>
    <row r="16" spans="2:16" s="1" customFormat="1" x14ac:dyDescent="0.35">
      <c r="B16" s="5"/>
      <c r="F16" s="123"/>
      <c r="G16" s="123"/>
      <c r="H16" s="314"/>
      <c r="I16" s="6"/>
      <c r="K16" s="46"/>
    </row>
    <row r="17" spans="2:13" s="1" customFormat="1" x14ac:dyDescent="0.35">
      <c r="B17" s="5"/>
      <c r="C17" s="1" t="s">
        <v>198</v>
      </c>
      <c r="F17" s="138">
        <f>SUM(1016,12,525)/F15</f>
        <v>0.52166610681894521</v>
      </c>
      <c r="G17" s="310">
        <v>0.52</v>
      </c>
      <c r="H17" s="314">
        <v>0.51</v>
      </c>
      <c r="I17" s="6"/>
    </row>
    <row r="18" spans="2:13" s="1" customFormat="1" x14ac:dyDescent="0.35">
      <c r="B18" s="5"/>
      <c r="C18" s="1" t="s">
        <v>199</v>
      </c>
      <c r="F18" s="138">
        <f>SUM(1073,7,344)/F15</f>
        <v>0.47833389318105474</v>
      </c>
      <c r="G18" s="310">
        <v>0.48</v>
      </c>
      <c r="H18" s="314">
        <v>0.49</v>
      </c>
      <c r="I18" s="6"/>
    </row>
    <row r="19" spans="2:13" s="1" customFormat="1" x14ac:dyDescent="0.35">
      <c r="B19" s="5"/>
      <c r="C19" s="1" t="s">
        <v>200</v>
      </c>
      <c r="F19" s="139">
        <v>0.5</v>
      </c>
      <c r="G19" s="310">
        <v>0.49</v>
      </c>
      <c r="H19" s="314">
        <v>0.48</v>
      </c>
      <c r="I19" s="6"/>
      <c r="K19" s="42"/>
    </row>
    <row r="20" spans="2:13" s="1" customFormat="1" x14ac:dyDescent="0.35">
      <c r="B20" s="5"/>
      <c r="C20" s="1" t="s">
        <v>201</v>
      </c>
      <c r="F20" s="139">
        <v>0.5</v>
      </c>
      <c r="G20" s="310">
        <v>0.51</v>
      </c>
      <c r="H20" s="314">
        <v>0.52</v>
      </c>
      <c r="I20" s="6"/>
    </row>
    <row r="21" spans="2:13" s="1" customFormat="1" x14ac:dyDescent="0.35">
      <c r="B21" s="5"/>
      <c r="F21" s="139"/>
      <c r="G21" s="310"/>
      <c r="H21" s="314"/>
      <c r="I21" s="6"/>
    </row>
    <row r="22" spans="2:13" s="1" customFormat="1" x14ac:dyDescent="0.35">
      <c r="B22" s="5"/>
      <c r="C22" s="1" t="s">
        <v>202</v>
      </c>
      <c r="F22" s="140">
        <v>0.13800000000000001</v>
      </c>
      <c r="G22" s="311">
        <v>0.14899999999999999</v>
      </c>
      <c r="H22" s="315">
        <v>0.159</v>
      </c>
      <c r="I22" s="6"/>
      <c r="K22" s="42"/>
    </row>
    <row r="23" spans="2:13" s="1" customFormat="1" x14ac:dyDescent="0.35">
      <c r="B23" s="5"/>
      <c r="C23" s="1" t="s">
        <v>203</v>
      </c>
      <c r="F23" s="140">
        <v>0.123</v>
      </c>
      <c r="G23" s="140">
        <v>0.13600000000000001</v>
      </c>
      <c r="H23" s="316">
        <v>0.14000000000000001</v>
      </c>
      <c r="I23" s="6"/>
      <c r="K23" s="42"/>
    </row>
    <row r="24" spans="2:13" s="1" customFormat="1" x14ac:dyDescent="0.35">
      <c r="B24" s="5"/>
      <c r="F24" s="132"/>
      <c r="G24" s="137"/>
      <c r="H24" s="137"/>
      <c r="I24" s="6"/>
    </row>
    <row r="25" spans="2:13" s="25" customFormat="1" ht="20.25" customHeight="1" x14ac:dyDescent="0.35">
      <c r="B25" s="155"/>
      <c r="C25" s="157" t="s">
        <v>204</v>
      </c>
      <c r="D25" s="157"/>
      <c r="E25" s="157"/>
      <c r="F25" s="157"/>
      <c r="G25" s="157"/>
      <c r="H25" s="157"/>
      <c r="I25" s="158"/>
    </row>
    <row r="26" spans="2:13" s="1" customFormat="1" ht="10.5" customHeight="1" x14ac:dyDescent="0.35">
      <c r="B26" s="5"/>
      <c r="C26" s="100"/>
      <c r="D26" s="100"/>
      <c r="E26" s="100"/>
      <c r="F26" s="100"/>
      <c r="G26" s="100"/>
      <c r="H26" s="100"/>
      <c r="I26" s="6"/>
    </row>
    <row r="27" spans="2:13" s="1" customFormat="1" x14ac:dyDescent="0.35">
      <c r="B27" s="5"/>
      <c r="C27" s="100" t="s">
        <v>205</v>
      </c>
      <c r="D27" s="100" t="s">
        <v>206</v>
      </c>
      <c r="E27" s="100" t="s">
        <v>79</v>
      </c>
      <c r="F27" s="100"/>
      <c r="G27" s="100"/>
      <c r="H27" s="100"/>
      <c r="I27" s="6"/>
    </row>
    <row r="28" spans="2:13" s="1" customFormat="1" x14ac:dyDescent="0.35">
      <c r="B28" s="5"/>
      <c r="I28" s="6"/>
    </row>
    <row r="29" spans="2:13" s="1" customFormat="1" ht="209.25" customHeight="1" x14ac:dyDescent="0.35">
      <c r="B29" s="5"/>
      <c r="C29" s="86" t="s">
        <v>207</v>
      </c>
      <c r="D29" s="71" t="s">
        <v>208</v>
      </c>
      <c r="E29" s="366" t="s">
        <v>209</v>
      </c>
      <c r="F29" s="366"/>
      <c r="G29" s="366"/>
      <c r="H29" s="366"/>
      <c r="I29" s="6"/>
    </row>
    <row r="30" spans="2:13" s="1" customFormat="1" ht="122.25" customHeight="1" x14ac:dyDescent="0.35">
      <c r="B30" s="5"/>
      <c r="C30" s="70" t="s">
        <v>210</v>
      </c>
      <c r="D30" s="71" t="s">
        <v>211</v>
      </c>
      <c r="E30" s="362" t="s">
        <v>212</v>
      </c>
      <c r="F30" s="362"/>
      <c r="G30" s="362"/>
      <c r="H30" s="362"/>
      <c r="I30" s="6"/>
    </row>
    <row r="31" spans="2:13" s="1" customFormat="1" x14ac:dyDescent="0.35">
      <c r="B31" s="5"/>
      <c r="F31" s="123"/>
      <c r="G31" s="130"/>
      <c r="H31" s="130"/>
      <c r="I31" s="6"/>
    </row>
    <row r="32" spans="2:13" s="25" customFormat="1" ht="18.5" x14ac:dyDescent="0.35">
      <c r="B32" s="176"/>
      <c r="C32" s="177" t="s">
        <v>12</v>
      </c>
      <c r="D32" s="105"/>
      <c r="E32" s="105"/>
      <c r="F32" s="179"/>
      <c r="G32" s="179"/>
      <c r="H32" s="179"/>
      <c r="I32" s="106"/>
      <c r="M32" s="180"/>
    </row>
    <row r="33" spans="2:17" s="1" customFormat="1" ht="15" customHeight="1" x14ac:dyDescent="0.45">
      <c r="B33" s="159"/>
      <c r="C33" s="170"/>
      <c r="D33" s="160"/>
      <c r="E33" s="160"/>
      <c r="F33" s="171"/>
      <c r="G33" s="171"/>
      <c r="H33" s="171"/>
      <c r="I33" s="161"/>
      <c r="M33" s="84"/>
    </row>
    <row r="34" spans="2:17" s="1" customFormat="1" ht="20.25" customHeight="1" x14ac:dyDescent="0.35">
      <c r="B34" s="143"/>
      <c r="C34" s="144"/>
      <c r="D34" s="144"/>
      <c r="E34" s="144"/>
      <c r="F34" s="153" t="str">
        <f>F13</f>
        <v>FY23</v>
      </c>
      <c r="G34" s="153" t="str">
        <f>G13</f>
        <v>FY24</v>
      </c>
      <c r="H34" s="154" t="str">
        <f>H13</f>
        <v>FY25</v>
      </c>
      <c r="I34" s="147"/>
    </row>
    <row r="35" spans="2:17" s="1" customFormat="1" ht="11.25" customHeight="1" x14ac:dyDescent="0.35">
      <c r="B35" s="5"/>
      <c r="F35" s="132"/>
      <c r="G35" s="132"/>
      <c r="H35" s="137"/>
      <c r="I35" s="6"/>
    </row>
    <row r="36" spans="2:17" s="1" customFormat="1" x14ac:dyDescent="0.35">
      <c r="B36" s="5"/>
      <c r="C36" s="1" t="s">
        <v>213</v>
      </c>
      <c r="F36" s="132">
        <v>3</v>
      </c>
      <c r="G36" s="132">
        <v>1</v>
      </c>
      <c r="H36" s="297">
        <v>5</v>
      </c>
      <c r="I36" s="6"/>
    </row>
    <row r="37" spans="2:17" s="1" customFormat="1" x14ac:dyDescent="0.35">
      <c r="B37" s="5"/>
      <c r="C37" s="1" t="s">
        <v>214</v>
      </c>
      <c r="F37" s="141">
        <v>0.82</v>
      </c>
      <c r="G37" s="141">
        <v>0.26</v>
      </c>
      <c r="H37" s="317">
        <v>1.25</v>
      </c>
      <c r="I37" s="6"/>
    </row>
    <row r="38" spans="2:17" s="1" customFormat="1" x14ac:dyDescent="0.35">
      <c r="B38" s="5"/>
      <c r="C38" s="1" t="s">
        <v>215</v>
      </c>
      <c r="F38" s="123">
        <v>20</v>
      </c>
      <c r="G38" s="123">
        <v>19</v>
      </c>
      <c r="H38" s="313">
        <v>19</v>
      </c>
      <c r="I38" s="6"/>
    </row>
    <row r="39" spans="2:17" s="1" customFormat="1" x14ac:dyDescent="0.35">
      <c r="B39" s="5"/>
      <c r="C39" s="1" t="s">
        <v>216</v>
      </c>
      <c r="F39" s="141">
        <v>5.47</v>
      </c>
      <c r="G39" s="141">
        <v>4.95</v>
      </c>
      <c r="H39" s="317">
        <v>5.21</v>
      </c>
      <c r="I39" s="6"/>
    </row>
    <row r="40" spans="2:17" s="1" customFormat="1" x14ac:dyDescent="0.35">
      <c r="B40" s="7"/>
      <c r="C40" s="8"/>
      <c r="D40" s="8"/>
      <c r="E40" s="8"/>
      <c r="F40" s="30"/>
      <c r="G40" s="31"/>
      <c r="H40" s="31"/>
      <c r="I40" s="9"/>
    </row>
    <row r="41" spans="2:17" s="1" customFormat="1" ht="14.5" customHeight="1" x14ac:dyDescent="0.35">
      <c r="C41" s="367" t="s">
        <v>217</v>
      </c>
      <c r="D41" s="367"/>
      <c r="E41" s="367"/>
      <c r="F41" s="367"/>
      <c r="G41" s="367"/>
      <c r="H41" s="367"/>
      <c r="I41" s="367"/>
      <c r="J41" s="367"/>
      <c r="K41" s="280"/>
      <c r="L41" s="280"/>
      <c r="M41" s="280"/>
      <c r="N41" s="280"/>
      <c r="O41" s="280"/>
      <c r="P41" s="280"/>
      <c r="Q41" s="280"/>
    </row>
    <row r="42" spans="2:17" s="1" customFormat="1" x14ac:dyDescent="0.35"/>
    <row r="43" spans="2:17" s="1" customFormat="1" x14ac:dyDescent="0.35"/>
    <row r="44" spans="2:17" s="1" customFormat="1" x14ac:dyDescent="0.35"/>
    <row r="45" spans="2:17" s="1" customFormat="1" x14ac:dyDescent="0.35"/>
    <row r="46" spans="2:17" s="1" customFormat="1" x14ac:dyDescent="0.35"/>
    <row r="47" spans="2:17" s="1" customFormat="1" x14ac:dyDescent="0.35"/>
    <row r="48" spans="2:17"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row r="469" s="1" customFormat="1" x14ac:dyDescent="0.35"/>
    <row r="470" s="1" customFormat="1" x14ac:dyDescent="0.35"/>
    <row r="471" s="1" customFormat="1" x14ac:dyDescent="0.35"/>
    <row r="472" s="1" customFormat="1" x14ac:dyDescent="0.35"/>
    <row r="473" s="1" customFormat="1" x14ac:dyDescent="0.35"/>
    <row r="474" s="1" customFormat="1" x14ac:dyDescent="0.35"/>
    <row r="475" s="1" customFormat="1" x14ac:dyDescent="0.35"/>
    <row r="476" s="1" customFormat="1" x14ac:dyDescent="0.35"/>
    <row r="477" s="1" customFormat="1" x14ac:dyDescent="0.35"/>
    <row r="478" s="1" customFormat="1" x14ac:dyDescent="0.35"/>
    <row r="479" s="1" customFormat="1" x14ac:dyDescent="0.35"/>
    <row r="480" s="1" customFormat="1" x14ac:dyDescent="0.35"/>
  </sheetData>
  <sheetProtection algorithmName="SHA-512" hashValue="AGdvwfD6w/d8IQrL/ufRT3dwrwn8GQDivF7qemKjqCsaFcQWiHVLWPQoEbS89HOf0F4jDivFBm34EaTPxqCmTQ==" saltValue="b4vnD7U8+/eowqqqYA5cmQ==" spinCount="100000" sheet="1" objects="1" scenarios="1"/>
  <mergeCells count="3">
    <mergeCell ref="E29:H29"/>
    <mergeCell ref="E30:H30"/>
    <mergeCell ref="C41:J41"/>
  </mergeCells>
  <printOptions horizontalCentered="1"/>
  <pageMargins left="0.23622047244094491" right="0.23622047244094491" top="0.74803149606299213" bottom="0.74803149606299213" header="0.31496062992125984" footer="0.31496062992125984"/>
  <pageSetup paperSize="8" scale="86" orientation="portrait" r:id="rId1"/>
  <headerFooter>
    <oddFooter>&amp;L_x000D_&amp;1#&amp;"Calibri"&amp;8&amp;K000000 Classified as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C783-8495-4C80-8943-9AAF994D30F1}">
  <sheetPr codeName="Sheet9">
    <tabColor theme="9" tint="0.79998168889431442"/>
    <pageSetUpPr fitToPage="1"/>
  </sheetPr>
  <dimension ref="B1:AC333"/>
  <sheetViews>
    <sheetView showGridLines="0" zoomScale="70" zoomScaleNormal="70" workbookViewId="0"/>
  </sheetViews>
  <sheetFormatPr defaultColWidth="8.81640625" defaultRowHeight="14.5" x14ac:dyDescent="0.35"/>
  <cols>
    <col min="1" max="1" width="6.453125" customWidth="1"/>
    <col min="2" max="2" width="2.1796875" customWidth="1"/>
    <col min="3" max="3" width="2.81640625" customWidth="1"/>
    <col min="11" max="11" width="27.453125" customWidth="1"/>
    <col min="12" max="14" width="11.453125" customWidth="1"/>
    <col min="15" max="16" width="11" bestFit="1" customWidth="1"/>
    <col min="17" max="17" width="2.453125" customWidth="1"/>
    <col min="18" max="18" width="5" customWidth="1"/>
    <col min="19" max="19" width="12.453125" bestFit="1" customWidth="1"/>
    <col min="20" max="20" width="19.453125" customWidth="1"/>
    <col min="21" max="21" width="9.453125" bestFit="1" customWidth="1"/>
    <col min="22" max="22" width="10.453125" bestFit="1" customWidth="1"/>
    <col min="29" max="29" width="5.453125" hidden="1" customWidth="1"/>
  </cols>
  <sheetData>
    <row r="1" spans="2:15" s="1" customFormat="1" x14ac:dyDescent="0.35"/>
    <row r="2" spans="2:15" s="1" customFormat="1" x14ac:dyDescent="0.35"/>
    <row r="3" spans="2:15" s="1" customFormat="1" x14ac:dyDescent="0.35"/>
    <row r="4" spans="2:15" s="1" customFormat="1" x14ac:dyDescent="0.35"/>
    <row r="5" spans="2:15" s="1" customFormat="1" x14ac:dyDescent="0.35"/>
    <row r="6" spans="2:15" s="1" customFormat="1" x14ac:dyDescent="0.35"/>
    <row r="7" spans="2:15" s="1" customFormat="1" x14ac:dyDescent="0.35"/>
    <row r="8" spans="2:15" s="1" customFormat="1" x14ac:dyDescent="0.35"/>
    <row r="9" spans="2:15" s="1" customFormat="1" x14ac:dyDescent="0.35"/>
    <row r="10" spans="2:15" s="1" customFormat="1" x14ac:dyDescent="0.35"/>
    <row r="11" spans="2:15" s="1" customFormat="1" ht="21" customHeight="1" x14ac:dyDescent="0.35">
      <c r="B11" s="62"/>
      <c r="C11" s="177" t="s">
        <v>180</v>
      </c>
      <c r="D11" s="105"/>
      <c r="E11" s="105"/>
      <c r="F11" s="105"/>
      <c r="G11" s="105"/>
      <c r="H11" s="105"/>
      <c r="I11" s="105"/>
      <c r="J11" s="105"/>
      <c r="K11" s="105"/>
      <c r="L11" s="61"/>
      <c r="M11" s="61"/>
      <c r="N11" s="61"/>
      <c r="O11" s="106"/>
    </row>
    <row r="12" spans="2:15" s="1" customFormat="1" ht="15" customHeight="1" x14ac:dyDescent="0.35">
      <c r="B12" s="107"/>
      <c r="C12" s="225"/>
      <c r="D12" s="108"/>
      <c r="E12" s="108"/>
      <c r="F12" s="108"/>
      <c r="G12" s="108"/>
      <c r="H12" s="108"/>
      <c r="I12" s="108"/>
      <c r="J12" s="108"/>
      <c r="K12" s="108"/>
      <c r="L12" s="108"/>
      <c r="M12" s="108"/>
      <c r="N12" s="108"/>
      <c r="O12" s="109"/>
    </row>
    <row r="13" spans="2:15" s="1" customFormat="1" ht="20.25" customHeight="1" x14ac:dyDescent="0.35">
      <c r="B13" s="104"/>
      <c r="C13" s="156" t="s">
        <v>218</v>
      </c>
      <c r="D13" s="103"/>
      <c r="E13" s="198"/>
      <c r="F13" s="198"/>
      <c r="G13" s="198"/>
      <c r="H13" s="198"/>
      <c r="I13" s="198"/>
      <c r="J13" s="198"/>
      <c r="K13" s="198"/>
      <c r="L13" s="274" t="s">
        <v>219</v>
      </c>
      <c r="M13" s="153" t="s">
        <v>195</v>
      </c>
      <c r="N13" s="154" t="s">
        <v>196</v>
      </c>
      <c r="O13" s="101"/>
    </row>
    <row r="14" spans="2:15" s="1" customFormat="1" ht="12" customHeight="1" x14ac:dyDescent="0.35">
      <c r="B14" s="149"/>
      <c r="C14" s="226"/>
      <c r="D14" s="25"/>
      <c r="E14" s="23"/>
      <c r="F14" s="23"/>
      <c r="G14" s="23"/>
      <c r="H14" s="23"/>
      <c r="I14" s="23"/>
      <c r="J14" s="23"/>
      <c r="K14" s="23"/>
      <c r="L14" s="132"/>
      <c r="M14" s="132"/>
      <c r="N14" s="137"/>
      <c r="O14" s="111"/>
    </row>
    <row r="15" spans="2:15" s="1" customFormat="1" ht="20.25" customHeight="1" x14ac:dyDescent="0.35">
      <c r="B15" s="149"/>
      <c r="C15" s="226" t="s">
        <v>220</v>
      </c>
      <c r="D15" s="213"/>
      <c r="E15" s="23"/>
      <c r="F15" s="23"/>
      <c r="G15" s="23"/>
      <c r="H15" s="23"/>
      <c r="I15" s="23"/>
      <c r="J15" s="23"/>
      <c r="K15" s="23"/>
      <c r="L15" s="299"/>
      <c r="M15" s="299"/>
      <c r="N15" s="328"/>
      <c r="O15" s="135"/>
    </row>
    <row r="16" spans="2:15" s="1" customFormat="1" ht="12" customHeight="1" x14ac:dyDescent="0.35">
      <c r="B16" s="110"/>
      <c r="C16" s="25"/>
      <c r="D16" s="213" t="s">
        <v>221</v>
      </c>
      <c r="E16" s="23"/>
      <c r="F16" s="23"/>
      <c r="G16" s="23"/>
      <c r="H16" s="23"/>
      <c r="I16" s="23"/>
      <c r="J16" s="23"/>
      <c r="K16" s="23"/>
      <c r="L16" s="132">
        <v>66</v>
      </c>
      <c r="M16" s="132">
        <v>82</v>
      </c>
      <c r="N16" s="137">
        <v>117</v>
      </c>
      <c r="O16" s="135"/>
    </row>
    <row r="17" spans="2:29" s="1" customFormat="1" ht="15.75" customHeight="1" x14ac:dyDescent="0.35">
      <c r="B17" s="110"/>
      <c r="C17" s="25"/>
      <c r="D17" s="213" t="s">
        <v>222</v>
      </c>
      <c r="E17" s="23"/>
      <c r="F17" s="23"/>
      <c r="G17" s="23"/>
      <c r="H17" s="23"/>
      <c r="I17" s="23"/>
      <c r="J17" s="23"/>
      <c r="K17" s="23"/>
      <c r="L17" s="132">
        <v>187</v>
      </c>
      <c r="M17" s="132">
        <v>237</v>
      </c>
      <c r="N17" s="137">
        <v>378</v>
      </c>
      <c r="O17" s="135"/>
    </row>
    <row r="18" spans="2:29" s="1" customFormat="1" ht="10.5" customHeight="1" x14ac:dyDescent="0.35">
      <c r="B18" s="110"/>
      <c r="C18" s="25"/>
      <c r="D18" s="213"/>
      <c r="E18" s="23"/>
      <c r="F18" s="23"/>
      <c r="G18" s="23"/>
      <c r="H18" s="23"/>
      <c r="I18" s="23"/>
      <c r="J18" s="23"/>
      <c r="K18" s="23"/>
      <c r="L18" s="132"/>
      <c r="M18" s="132"/>
      <c r="N18" s="137"/>
      <c r="O18" s="135"/>
    </row>
    <row r="19" spans="2:29" s="1" customFormat="1" x14ac:dyDescent="0.35">
      <c r="B19" s="110"/>
      <c r="C19" s="167" t="s">
        <v>223</v>
      </c>
      <c r="D19" s="273"/>
      <c r="E19" s="298"/>
      <c r="F19" s="298"/>
      <c r="G19" s="23"/>
      <c r="H19" s="23"/>
      <c r="I19" s="23"/>
      <c r="J19" s="23"/>
      <c r="K19" s="23"/>
      <c r="L19" s="132"/>
      <c r="M19" s="132"/>
      <c r="N19" s="137"/>
      <c r="O19" s="135"/>
    </row>
    <row r="20" spans="2:29" s="1" customFormat="1" x14ac:dyDescent="0.35">
      <c r="B20" s="110"/>
      <c r="C20" s="168"/>
      <c r="D20" s="273" t="s">
        <v>224</v>
      </c>
      <c r="E20" s="298"/>
      <c r="F20" s="298"/>
      <c r="G20" s="23"/>
      <c r="H20" s="23"/>
      <c r="I20" s="23"/>
      <c r="J20" s="23"/>
      <c r="K20" s="23"/>
      <c r="L20" s="132"/>
      <c r="M20" s="132"/>
      <c r="N20" s="329">
        <v>1</v>
      </c>
      <c r="O20" s="135"/>
    </row>
    <row r="21" spans="2:29" s="1" customFormat="1" ht="16.5" x14ac:dyDescent="0.35">
      <c r="B21" s="110"/>
      <c r="C21" s="168"/>
      <c r="D21" s="273" t="s">
        <v>225</v>
      </c>
      <c r="E21" s="298"/>
      <c r="F21" s="298"/>
      <c r="G21" s="23"/>
      <c r="H21" s="23"/>
      <c r="I21" s="23"/>
      <c r="J21" s="23"/>
      <c r="K21" s="23"/>
      <c r="L21" s="132"/>
      <c r="M21" s="132"/>
      <c r="N21" s="329">
        <v>0.9415</v>
      </c>
      <c r="O21" s="135"/>
    </row>
    <row r="22" spans="2:29" s="1" customFormat="1" x14ac:dyDescent="0.35">
      <c r="B22" s="110"/>
      <c r="C22" s="168"/>
      <c r="D22" s="273" t="s">
        <v>226</v>
      </c>
      <c r="E22" s="298"/>
      <c r="F22" s="298"/>
      <c r="G22" s="23"/>
      <c r="H22" s="23"/>
      <c r="I22" s="23"/>
      <c r="J22" s="23"/>
      <c r="K22" s="23"/>
      <c r="L22" s="132"/>
      <c r="M22" s="132"/>
      <c r="N22" s="329">
        <f>(5649559.04-1805)/5649559.04</f>
        <v>0.9996805060382199</v>
      </c>
      <c r="O22" s="135"/>
    </row>
    <row r="23" spans="2:29" s="1" customFormat="1" x14ac:dyDescent="0.35">
      <c r="B23" s="110"/>
      <c r="C23" s="277"/>
      <c r="D23" s="275"/>
      <c r="E23" s="276"/>
      <c r="F23" s="276"/>
      <c r="G23" s="23"/>
      <c r="H23" s="23"/>
      <c r="I23" s="23"/>
      <c r="J23" s="23"/>
      <c r="K23" s="23"/>
      <c r="L23" s="132"/>
      <c r="M23" s="132"/>
      <c r="N23" s="137"/>
      <c r="O23" s="135"/>
    </row>
    <row r="24" spans="2:29" s="1" customFormat="1" ht="15.5" x14ac:dyDescent="0.35">
      <c r="B24" s="99"/>
      <c r="C24" s="100" t="s">
        <v>227</v>
      </c>
      <c r="D24" s="213"/>
      <c r="E24" s="23"/>
      <c r="F24" s="23"/>
      <c r="G24" s="23"/>
      <c r="H24" s="23"/>
      <c r="I24" s="23"/>
      <c r="J24" s="23"/>
      <c r="K24" s="23"/>
      <c r="L24" s="132"/>
      <c r="M24" s="132"/>
      <c r="N24" s="137"/>
      <c r="O24" s="133"/>
      <c r="R24" s="67"/>
      <c r="S24" s="66"/>
      <c r="T24" s="66"/>
      <c r="U24" s="66"/>
      <c r="V24" s="66"/>
      <c r="W24" s="66"/>
      <c r="X24" s="66"/>
      <c r="Y24" s="66"/>
      <c r="Z24" s="91"/>
      <c r="AB24" s="91"/>
      <c r="AC24" s="91"/>
    </row>
    <row r="25" spans="2:29" s="1" customFormat="1" ht="16.5" x14ac:dyDescent="0.35">
      <c r="B25" s="110"/>
      <c r="C25" s="25"/>
      <c r="D25" s="273" t="s">
        <v>228</v>
      </c>
      <c r="E25" s="23"/>
      <c r="F25" s="23"/>
      <c r="G25" s="23"/>
      <c r="H25" s="23"/>
      <c r="I25" s="23"/>
      <c r="J25" s="23"/>
      <c r="K25" s="23"/>
      <c r="L25" s="300">
        <v>3598.2038364225778</v>
      </c>
      <c r="M25" s="300">
        <v>6473.6605280325321</v>
      </c>
      <c r="N25" s="330">
        <v>9122</v>
      </c>
      <c r="O25" s="131"/>
      <c r="P25" s="82"/>
      <c r="R25" s="197"/>
      <c r="S25" s="66"/>
      <c r="T25" s="66"/>
      <c r="U25" s="66"/>
      <c r="V25" s="66"/>
      <c r="W25" s="66"/>
      <c r="X25" s="66"/>
      <c r="Y25" s="66"/>
      <c r="Z25" s="91"/>
      <c r="AB25" s="22"/>
      <c r="AC25" s="22"/>
    </row>
    <row r="26" spans="2:29" s="1" customFormat="1" ht="15.5" x14ac:dyDescent="0.35">
      <c r="B26" s="110"/>
      <c r="C26" s="25"/>
      <c r="D26" s="273" t="s">
        <v>229</v>
      </c>
      <c r="E26" s="23"/>
      <c r="F26" s="23"/>
      <c r="G26" s="23"/>
      <c r="H26" s="23"/>
      <c r="I26" s="23"/>
      <c r="J26" s="23"/>
      <c r="K26" s="23"/>
      <c r="L26" s="350">
        <v>15.5</v>
      </c>
      <c r="M26" s="321">
        <v>28.1</v>
      </c>
      <c r="N26" s="331">
        <v>40</v>
      </c>
      <c r="O26" s="131"/>
      <c r="P26" s="82"/>
      <c r="R26" s="197"/>
      <c r="S26" s="66"/>
      <c r="T26" s="66"/>
      <c r="U26" s="66"/>
      <c r="V26" s="66"/>
      <c r="W26" s="66"/>
      <c r="X26" s="66"/>
      <c r="Y26" s="66"/>
      <c r="Z26" s="91"/>
      <c r="AB26" s="22"/>
      <c r="AC26" s="22"/>
    </row>
    <row r="27" spans="2:29" s="1" customFormat="1" ht="10.5" customHeight="1" x14ac:dyDescent="0.35">
      <c r="B27" s="110"/>
      <c r="C27" s="25"/>
      <c r="D27" s="213"/>
      <c r="E27" s="23"/>
      <c r="F27" s="23"/>
      <c r="G27" s="23"/>
      <c r="H27" s="23"/>
      <c r="I27" s="23"/>
      <c r="J27" s="23"/>
      <c r="K27" s="23"/>
      <c r="N27" s="90"/>
      <c r="O27" s="135"/>
      <c r="Q27" s="42"/>
    </row>
    <row r="28" spans="2:29" s="1" customFormat="1" ht="16.5" x14ac:dyDescent="0.35">
      <c r="B28" s="104"/>
      <c r="C28" s="156" t="s">
        <v>230</v>
      </c>
      <c r="D28" s="103"/>
      <c r="E28" s="198"/>
      <c r="F28" s="198"/>
      <c r="G28" s="198"/>
      <c r="H28" s="198"/>
      <c r="I28" s="198"/>
      <c r="J28" s="198"/>
      <c r="K28" s="198"/>
      <c r="L28" s="274" t="s">
        <v>219</v>
      </c>
      <c r="M28" s="153" t="s">
        <v>195</v>
      </c>
      <c r="N28" s="154" t="s">
        <v>196</v>
      </c>
      <c r="O28" s="101"/>
    </row>
    <row r="29" spans="2:29" s="1" customFormat="1" ht="10.5" customHeight="1" x14ac:dyDescent="0.35">
      <c r="B29" s="110"/>
      <c r="C29" s="25"/>
      <c r="D29" s="213"/>
      <c r="E29" s="23"/>
      <c r="F29" s="23"/>
      <c r="G29" s="23"/>
      <c r="H29" s="23"/>
      <c r="I29" s="23"/>
      <c r="J29" s="23"/>
      <c r="K29" s="23"/>
      <c r="L29" s="132"/>
      <c r="M29" s="132"/>
      <c r="N29" s="137"/>
      <c r="O29" s="135"/>
    </row>
    <row r="30" spans="2:29" s="1" customFormat="1" ht="20.25" customHeight="1" x14ac:dyDescent="0.35">
      <c r="B30" s="149"/>
      <c r="C30" s="272" t="s">
        <v>231</v>
      </c>
      <c r="D30" s="25"/>
      <c r="E30" s="23"/>
      <c r="F30" s="23"/>
      <c r="G30" s="23"/>
      <c r="H30" s="23"/>
      <c r="I30" s="23"/>
      <c r="J30" s="23"/>
      <c r="K30" s="23"/>
      <c r="L30" s="132"/>
      <c r="M30" s="132"/>
      <c r="N30" s="137"/>
      <c r="O30" s="111"/>
    </row>
    <row r="31" spans="2:29" s="1" customFormat="1" x14ac:dyDescent="0.35">
      <c r="B31" s="110"/>
      <c r="C31" s="25"/>
      <c r="D31" s="273" t="s">
        <v>232</v>
      </c>
      <c r="E31" s="23"/>
      <c r="F31" s="23"/>
      <c r="G31" s="23"/>
      <c r="H31" s="23"/>
      <c r="I31" s="23"/>
      <c r="J31" s="23"/>
      <c r="K31" s="23"/>
      <c r="L31" s="202">
        <v>22</v>
      </c>
      <c r="M31" s="202">
        <v>22</v>
      </c>
      <c r="N31" s="297">
        <v>30</v>
      </c>
      <c r="O31" s="133"/>
      <c r="P31" s="83"/>
      <c r="Q31" s="42"/>
    </row>
    <row r="32" spans="2:29" s="1" customFormat="1" ht="15" customHeight="1" x14ac:dyDescent="0.35">
      <c r="B32" s="110"/>
      <c r="C32" s="25"/>
      <c r="D32" s="312" t="s">
        <v>233</v>
      </c>
      <c r="E32" s="23"/>
      <c r="F32" s="23"/>
      <c r="G32" s="23"/>
      <c r="H32" s="23"/>
      <c r="I32" s="23"/>
      <c r="J32" s="23"/>
      <c r="K32" s="23"/>
      <c r="L32" s="301">
        <v>0.55000000000000004</v>
      </c>
      <c r="M32" s="301">
        <v>0.5</v>
      </c>
      <c r="N32" s="332">
        <v>0.68</v>
      </c>
      <c r="O32" s="135"/>
    </row>
    <row r="33" spans="2:29" s="1" customFormat="1" ht="15" customHeight="1" x14ac:dyDescent="0.35">
      <c r="B33" s="110"/>
      <c r="C33" s="25"/>
      <c r="D33" s="273" t="s">
        <v>234</v>
      </c>
      <c r="E33" s="23"/>
      <c r="F33" s="23"/>
      <c r="G33" s="23"/>
      <c r="H33" s="23"/>
      <c r="I33" s="23"/>
      <c r="J33" s="23"/>
      <c r="K33" s="23"/>
      <c r="L33" s="302">
        <v>114</v>
      </c>
      <c r="M33" s="302">
        <v>114</v>
      </c>
      <c r="N33" s="333">
        <v>152</v>
      </c>
      <c r="O33" s="135"/>
    </row>
    <row r="34" spans="2:29" s="1" customFormat="1" ht="15.5" x14ac:dyDescent="0.35">
      <c r="B34" s="110"/>
      <c r="C34" s="25"/>
      <c r="D34" s="213"/>
      <c r="E34" s="23"/>
      <c r="F34" s="23"/>
      <c r="G34" s="23"/>
      <c r="H34" s="23"/>
      <c r="I34" s="23"/>
      <c r="J34" s="23"/>
      <c r="K34" s="23"/>
      <c r="L34" s="303"/>
      <c r="M34" s="303"/>
      <c r="N34" s="325"/>
      <c r="O34" s="131"/>
      <c r="P34" s="82"/>
      <c r="R34" s="67"/>
      <c r="S34" s="66"/>
      <c r="T34" s="66"/>
      <c r="U34" s="66"/>
      <c r="V34" s="66"/>
      <c r="W34" s="66"/>
      <c r="X34" s="66"/>
      <c r="Y34" s="66"/>
      <c r="Z34" s="91"/>
      <c r="AB34" s="22"/>
      <c r="AC34" s="22"/>
    </row>
    <row r="35" spans="2:29" s="1" customFormat="1" ht="20.25" customHeight="1" x14ac:dyDescent="0.35">
      <c r="B35" s="104"/>
      <c r="C35" s="156" t="s">
        <v>235</v>
      </c>
      <c r="D35" s="103"/>
      <c r="E35" s="198"/>
      <c r="F35" s="198"/>
      <c r="G35" s="198"/>
      <c r="H35" s="198"/>
      <c r="I35" s="198"/>
      <c r="J35" s="198"/>
      <c r="K35" s="198"/>
      <c r="L35" s="274" t="s">
        <v>219</v>
      </c>
      <c r="M35" s="153" t="str">
        <f>M13</f>
        <v>FY24</v>
      </c>
      <c r="N35" s="154" t="str">
        <f>N13</f>
        <v>FY25</v>
      </c>
      <c r="O35" s="101"/>
      <c r="P35" s="82"/>
      <c r="R35" s="67"/>
      <c r="S35" s="66"/>
      <c r="T35" s="66"/>
      <c r="U35" s="66"/>
      <c r="V35" s="66"/>
      <c r="W35" s="66"/>
      <c r="X35" s="66"/>
      <c r="Y35" s="66"/>
      <c r="Z35" s="91"/>
      <c r="AB35" s="22"/>
      <c r="AC35" s="22"/>
    </row>
    <row r="36" spans="2:29" s="1" customFormat="1" ht="12.75" customHeight="1" x14ac:dyDescent="0.35">
      <c r="B36" s="149"/>
      <c r="C36" s="226"/>
      <c r="D36" s="25"/>
      <c r="E36" s="23"/>
      <c r="F36" s="23"/>
      <c r="G36" s="23"/>
      <c r="H36" s="23"/>
      <c r="I36" s="23"/>
      <c r="J36" s="23"/>
      <c r="K36" s="23"/>
      <c r="L36" s="132"/>
      <c r="M36" s="132"/>
      <c r="N36" s="137"/>
      <c r="O36" s="111"/>
      <c r="P36" s="82"/>
      <c r="R36" s="67"/>
      <c r="S36" s="66"/>
      <c r="T36" s="66"/>
      <c r="U36" s="66"/>
      <c r="V36" s="66"/>
      <c r="W36" s="66"/>
      <c r="X36" s="66"/>
      <c r="Y36" s="66"/>
      <c r="Z36" s="91"/>
      <c r="AB36" s="22"/>
      <c r="AC36" s="22"/>
    </row>
    <row r="37" spans="2:29" s="1" customFormat="1" ht="16.5" x14ac:dyDescent="0.35">
      <c r="B37" s="110"/>
      <c r="C37" s="25"/>
      <c r="D37" s="273" t="s">
        <v>236</v>
      </c>
      <c r="E37" s="23"/>
      <c r="F37" s="23"/>
      <c r="G37" s="23"/>
      <c r="H37" s="23"/>
      <c r="I37" s="23"/>
      <c r="J37" s="23"/>
      <c r="K37" s="23"/>
      <c r="L37" s="139">
        <v>0.06</v>
      </c>
      <c r="M37" s="139">
        <v>0.11</v>
      </c>
      <c r="N37" s="334">
        <v>0.08</v>
      </c>
      <c r="O37" s="136"/>
      <c r="Q37" s="42"/>
      <c r="R37" s="67"/>
      <c r="S37" s="66"/>
      <c r="T37" s="66"/>
      <c r="U37" s="66"/>
      <c r="V37" s="66"/>
      <c r="W37" s="66"/>
      <c r="X37" s="66"/>
      <c r="Y37" s="66"/>
      <c r="Z37" s="92"/>
      <c r="AB37" s="92"/>
      <c r="AC37" s="92"/>
    </row>
    <row r="38" spans="2:29" s="1" customFormat="1" ht="16.5" x14ac:dyDescent="0.35">
      <c r="B38" s="110"/>
      <c r="C38" s="25"/>
      <c r="D38" s="273" t="s">
        <v>237</v>
      </c>
      <c r="E38" s="23"/>
      <c r="F38" s="23"/>
      <c r="G38" s="23"/>
      <c r="H38" s="23"/>
      <c r="I38" s="23"/>
      <c r="J38" s="23"/>
      <c r="K38" s="23"/>
      <c r="L38" s="139">
        <v>0.08</v>
      </c>
      <c r="M38" s="139">
        <v>0.13</v>
      </c>
      <c r="N38" s="334">
        <v>0.21</v>
      </c>
      <c r="O38" s="136"/>
      <c r="Q38" s="42"/>
      <c r="R38" s="67"/>
      <c r="S38" s="66"/>
      <c r="T38" s="66"/>
      <c r="U38" s="66"/>
      <c r="V38" s="66"/>
      <c r="W38" s="66"/>
      <c r="X38" s="66"/>
      <c r="Y38" s="66"/>
      <c r="Z38" s="92"/>
      <c r="AB38" s="92"/>
      <c r="AC38" s="92"/>
    </row>
    <row r="39" spans="2:29" s="1" customFormat="1" x14ac:dyDescent="0.35">
      <c r="B39" s="110"/>
      <c r="C39" s="25"/>
      <c r="D39" s="25"/>
      <c r="E39" s="25"/>
      <c r="F39" s="25"/>
      <c r="G39" s="25"/>
      <c r="H39" s="25"/>
      <c r="I39" s="25"/>
      <c r="J39" s="25"/>
      <c r="K39" s="25"/>
      <c r="L39" s="25"/>
      <c r="M39" s="25"/>
      <c r="N39" s="100"/>
      <c r="O39" s="112"/>
    </row>
    <row r="40" spans="2:29" s="1" customFormat="1" ht="21" customHeight="1" x14ac:dyDescent="0.35">
      <c r="B40" s="62"/>
      <c r="C40" s="177" t="s">
        <v>238</v>
      </c>
      <c r="D40" s="113"/>
      <c r="E40" s="113"/>
      <c r="F40" s="113"/>
      <c r="G40" s="113"/>
      <c r="H40" s="113"/>
      <c r="I40" s="113"/>
      <c r="J40" s="113"/>
      <c r="K40" s="113"/>
      <c r="L40" s="114"/>
      <c r="M40" s="114"/>
      <c r="N40" s="148"/>
      <c r="O40" s="115"/>
    </row>
    <row r="41" spans="2:29" s="1" customFormat="1" ht="15" customHeight="1" x14ac:dyDescent="0.35">
      <c r="B41" s="110"/>
      <c r="C41" s="25"/>
      <c r="D41" s="25"/>
      <c r="E41" s="25"/>
      <c r="F41" s="25"/>
      <c r="G41" s="25"/>
      <c r="H41" s="25"/>
      <c r="I41" s="25"/>
      <c r="J41" s="25"/>
      <c r="K41" s="25"/>
      <c r="L41" s="25"/>
      <c r="M41" s="25"/>
      <c r="N41" s="100"/>
      <c r="O41" s="112"/>
    </row>
    <row r="42" spans="2:29" s="1" customFormat="1" ht="19.5" customHeight="1" x14ac:dyDescent="0.35">
      <c r="B42" s="104"/>
      <c r="C42" s="156" t="s">
        <v>239</v>
      </c>
      <c r="D42" s="198"/>
      <c r="E42" s="44"/>
      <c r="F42" s="44"/>
      <c r="G42" s="44"/>
      <c r="H42" s="44"/>
      <c r="I42" s="44"/>
      <c r="J42" s="44"/>
      <c r="K42" s="44"/>
      <c r="L42" s="274" t="s">
        <v>219</v>
      </c>
      <c r="M42" s="199" t="str">
        <f>M13</f>
        <v>FY24</v>
      </c>
      <c r="N42" s="335" t="str">
        <f>N13</f>
        <v>FY25</v>
      </c>
      <c r="O42" s="219"/>
    </row>
    <row r="43" spans="2:29" s="1" customFormat="1" ht="9.75" customHeight="1" x14ac:dyDescent="0.35">
      <c r="B43" s="149"/>
      <c r="C43" s="226"/>
      <c r="D43" s="23"/>
      <c r="E43" s="24"/>
      <c r="F43" s="24"/>
      <c r="G43" s="24"/>
      <c r="H43" s="24"/>
      <c r="I43" s="24"/>
      <c r="J43" s="24"/>
      <c r="K43" s="24"/>
      <c r="L43" s="132"/>
      <c r="M43" s="351"/>
      <c r="N43" s="336"/>
      <c r="O43" s="227"/>
    </row>
    <row r="44" spans="2:29" s="1" customFormat="1" ht="18" customHeight="1" x14ac:dyDescent="0.35">
      <c r="B44" s="99"/>
      <c r="C44" s="100" t="s">
        <v>240</v>
      </c>
      <c r="E44" s="25"/>
      <c r="F44" s="25"/>
      <c r="G44" s="25"/>
      <c r="H44" s="25"/>
      <c r="I44" s="25"/>
      <c r="J44" s="25"/>
      <c r="K44" s="25"/>
      <c r="L44" s="303">
        <v>32565</v>
      </c>
      <c r="M44" s="303">
        <v>32583</v>
      </c>
      <c r="N44" s="325">
        <f>SUM(N45:N46)</f>
        <v>32842.9</v>
      </c>
      <c r="O44" s="131"/>
    </row>
    <row r="45" spans="2:29" s="1" customFormat="1" x14ac:dyDescent="0.35">
      <c r="B45" s="99"/>
      <c r="C45" s="100"/>
      <c r="D45" s="282" t="s">
        <v>241</v>
      </c>
      <c r="E45" s="282"/>
      <c r="F45" s="282"/>
      <c r="G45" s="282"/>
      <c r="H45" s="282"/>
      <c r="I45" s="282"/>
      <c r="J45" s="282"/>
      <c r="K45" s="282"/>
      <c r="L45" s="318">
        <v>2599</v>
      </c>
      <c r="M45" s="318">
        <v>3001</v>
      </c>
      <c r="N45" s="283">
        <f>31.1+3117+2.5</f>
        <v>3150.6</v>
      </c>
      <c r="O45" s="131"/>
    </row>
    <row r="46" spans="2:29" s="1" customFormat="1" x14ac:dyDescent="0.35">
      <c r="B46" s="99"/>
      <c r="C46" s="100"/>
      <c r="D46" s="282" t="s">
        <v>242</v>
      </c>
      <c r="E46" s="282"/>
      <c r="F46" s="282"/>
      <c r="G46" s="282"/>
      <c r="H46" s="282"/>
      <c r="I46" s="282"/>
      <c r="J46" s="282"/>
      <c r="K46" s="282"/>
      <c r="L46" s="318">
        <v>29966</v>
      </c>
      <c r="M46" s="318">
        <v>29581</v>
      </c>
      <c r="N46" s="283">
        <f>3023.2+211.1+26458</f>
        <v>29692.3</v>
      </c>
      <c r="O46" s="131"/>
    </row>
    <row r="47" spans="2:29" s="1" customFormat="1" x14ac:dyDescent="0.35">
      <c r="B47" s="99"/>
      <c r="C47" s="100" t="s">
        <v>243</v>
      </c>
      <c r="D47"/>
      <c r="E47" s="282"/>
      <c r="F47" s="282"/>
      <c r="G47" s="282"/>
      <c r="H47" s="282"/>
      <c r="I47" s="282"/>
      <c r="J47" s="282"/>
      <c r="K47" s="282"/>
      <c r="L47" s="318">
        <v>18524</v>
      </c>
      <c r="M47" s="318">
        <v>19203</v>
      </c>
      <c r="N47" s="283">
        <f>SUM(N48:N49)</f>
        <v>20625</v>
      </c>
      <c r="O47" s="131"/>
    </row>
    <row r="48" spans="2:29" s="1" customFormat="1" x14ac:dyDescent="0.35">
      <c r="B48" s="99"/>
      <c r="C48" s="100"/>
      <c r="D48" s="282" t="s">
        <v>241</v>
      </c>
      <c r="E48" s="282"/>
      <c r="F48" s="282"/>
      <c r="G48" s="282"/>
      <c r="H48" s="282"/>
      <c r="I48" s="282"/>
      <c r="J48" s="282"/>
      <c r="K48" s="282"/>
      <c r="L48" s="318">
        <v>1999</v>
      </c>
      <c r="M48" s="318">
        <v>3087</v>
      </c>
      <c r="N48" s="283">
        <f>282.3+196.2+3438.3</f>
        <v>3916.8</v>
      </c>
      <c r="O48" s="131"/>
    </row>
    <row r="49" spans="2:25" s="1" customFormat="1" x14ac:dyDescent="0.35">
      <c r="B49" s="99"/>
      <c r="C49" s="100"/>
      <c r="D49" s="282" t="s">
        <v>242</v>
      </c>
      <c r="E49" s="282"/>
      <c r="F49" s="282"/>
      <c r="G49" s="282"/>
      <c r="H49" s="282"/>
      <c r="I49" s="282"/>
      <c r="J49" s="282"/>
      <c r="K49" s="282"/>
      <c r="L49" s="318">
        <v>16525</v>
      </c>
      <c r="M49" s="318">
        <v>16116</v>
      </c>
      <c r="N49" s="283">
        <f>15372.2+1241+95</f>
        <v>16708.2</v>
      </c>
      <c r="O49" s="131"/>
    </row>
    <row r="50" spans="2:25" s="1" customFormat="1" x14ac:dyDescent="0.35">
      <c r="B50" s="99"/>
      <c r="C50" s="100" t="s">
        <v>244</v>
      </c>
      <c r="D50"/>
      <c r="E50" s="282"/>
      <c r="F50" s="282"/>
      <c r="G50" s="282"/>
      <c r="H50" s="282"/>
      <c r="I50" s="282"/>
      <c r="J50" s="282"/>
      <c r="K50" s="282"/>
      <c r="L50" s="318">
        <v>16388</v>
      </c>
      <c r="M50" s="318">
        <v>17859</v>
      </c>
      <c r="N50" s="283">
        <f>SUM(N51:N52)</f>
        <v>18829</v>
      </c>
      <c r="O50" s="131"/>
    </row>
    <row r="51" spans="2:25" s="1" customFormat="1" x14ac:dyDescent="0.35">
      <c r="B51" s="99"/>
      <c r="C51" s="100"/>
      <c r="D51" s="282" t="s">
        <v>241</v>
      </c>
      <c r="E51" s="282"/>
      <c r="F51" s="282"/>
      <c r="G51" s="282"/>
      <c r="H51" s="282"/>
      <c r="I51" s="282"/>
      <c r="J51" s="282"/>
      <c r="K51" s="282"/>
      <c r="L51" s="318">
        <v>236</v>
      </c>
      <c r="M51" s="318">
        <v>165</v>
      </c>
      <c r="N51" s="283">
        <f>0+196.9+0</f>
        <v>196.9</v>
      </c>
      <c r="O51" s="131"/>
    </row>
    <row r="52" spans="2:25" s="1" customFormat="1" x14ac:dyDescent="0.35">
      <c r="B52" s="99"/>
      <c r="C52" s="100"/>
      <c r="D52" s="282" t="s">
        <v>242</v>
      </c>
      <c r="E52" s="282"/>
      <c r="F52" s="282"/>
      <c r="G52" s="282"/>
      <c r="H52" s="282"/>
      <c r="I52" s="282"/>
      <c r="J52" s="282"/>
      <c r="K52" s="282"/>
      <c r="L52" s="318">
        <v>16152</v>
      </c>
      <c r="M52" s="318">
        <v>17694</v>
      </c>
      <c r="N52" s="283">
        <f>17219.8+1279.2+133.1</f>
        <v>18632.099999999999</v>
      </c>
      <c r="O52" s="131"/>
    </row>
    <row r="53" spans="2:25" s="1" customFormat="1" x14ac:dyDescent="0.35">
      <c r="B53" s="99"/>
      <c r="C53" s="278"/>
      <c r="D53" s="326"/>
      <c r="E53" s="327"/>
      <c r="F53" s="327"/>
      <c r="G53" s="327"/>
      <c r="H53" s="327"/>
      <c r="I53" s="327"/>
      <c r="J53" s="327"/>
      <c r="K53" s="327"/>
      <c r="L53" s="352"/>
      <c r="M53" s="353"/>
      <c r="N53" s="337"/>
      <c r="O53" s="131"/>
    </row>
    <row r="54" spans="2:25" s="1" customFormat="1" x14ac:dyDescent="0.35">
      <c r="B54" s="99"/>
      <c r="C54" s="100" t="s">
        <v>245</v>
      </c>
      <c r="E54" s="100"/>
      <c r="F54" s="100"/>
      <c r="G54" s="100"/>
      <c r="H54" s="100"/>
      <c r="I54" s="100"/>
      <c r="J54" s="100"/>
      <c r="K54" s="100"/>
      <c r="L54" s="123">
        <f>L44+L47</f>
        <v>51089</v>
      </c>
      <c r="M54" s="123">
        <f>M44+M47</f>
        <v>51786</v>
      </c>
      <c r="N54" s="130">
        <f>SUM(N45:N46,N48:N49)</f>
        <v>53467.900000000009</v>
      </c>
      <c r="O54" s="131"/>
      <c r="P54" s="84"/>
      <c r="Q54" s="83"/>
    </row>
    <row r="55" spans="2:25" s="1" customFormat="1" x14ac:dyDescent="0.35">
      <c r="B55" s="99"/>
      <c r="C55" s="278"/>
      <c r="D55" s="8"/>
      <c r="E55" s="278"/>
      <c r="F55" s="278"/>
      <c r="G55" s="278"/>
      <c r="H55" s="278"/>
      <c r="I55" s="278"/>
      <c r="J55" s="278"/>
      <c r="K55" s="278"/>
      <c r="L55" s="354"/>
      <c r="M55" s="354"/>
      <c r="N55" s="338"/>
      <c r="O55" s="131"/>
      <c r="P55" s="84"/>
      <c r="Q55" s="83"/>
    </row>
    <row r="56" spans="2:25" s="1" customFormat="1" x14ac:dyDescent="0.35">
      <c r="B56" s="99"/>
      <c r="C56" s="100" t="s">
        <v>246</v>
      </c>
      <c r="E56" s="25"/>
      <c r="F56" s="25"/>
      <c r="G56" s="25"/>
      <c r="H56" s="25"/>
      <c r="I56" s="25"/>
      <c r="J56" s="25"/>
      <c r="K56" s="25"/>
      <c r="L56" s="123">
        <f>SUM(L50,L44)</f>
        <v>48953</v>
      </c>
      <c r="M56" s="123">
        <f>SUM(M50,M44)</f>
        <v>50442</v>
      </c>
      <c r="N56" s="130">
        <f>SUM(N45:N46,N51:N52)</f>
        <v>51671.9</v>
      </c>
      <c r="O56" s="124"/>
      <c r="P56" s="84"/>
    </row>
    <row r="57" spans="2:25" s="1" customFormat="1" x14ac:dyDescent="0.35">
      <c r="B57" s="110"/>
      <c r="C57" s="25"/>
      <c r="D57" s="25"/>
      <c r="E57" s="25"/>
      <c r="F57" s="25"/>
      <c r="G57" s="25"/>
      <c r="H57" s="25"/>
      <c r="I57" s="25"/>
      <c r="J57" s="25"/>
      <c r="K57" s="25"/>
      <c r="L57" s="22"/>
      <c r="M57" s="305"/>
      <c r="N57" s="26"/>
      <c r="O57" s="94"/>
      <c r="P57" s="83"/>
      <c r="Q57" s="83"/>
      <c r="R57" s="83"/>
      <c r="T57" s="82"/>
    </row>
    <row r="58" spans="2:25" s="1" customFormat="1" ht="19.399999999999999" customHeight="1" x14ac:dyDescent="0.35">
      <c r="B58" s="102"/>
      <c r="C58" s="157" t="s">
        <v>247</v>
      </c>
      <c r="D58" s="103"/>
      <c r="E58" s="103"/>
      <c r="F58" s="103"/>
      <c r="G58" s="103"/>
      <c r="H58" s="103"/>
      <c r="I58" s="103"/>
      <c r="J58" s="103"/>
      <c r="K58" s="103"/>
      <c r="L58" s="274" t="s">
        <v>219</v>
      </c>
      <c r="M58" s="199" t="str">
        <f>M13</f>
        <v>FY24</v>
      </c>
      <c r="N58" s="335" t="str">
        <f>N13</f>
        <v>FY25</v>
      </c>
      <c r="O58" s="101"/>
      <c r="P58" s="83"/>
      <c r="Q58" s="83"/>
      <c r="R58" s="83"/>
      <c r="T58" s="82"/>
    </row>
    <row r="59" spans="2:25" s="1" customFormat="1" ht="9.65" customHeight="1" x14ac:dyDescent="0.35">
      <c r="B59" s="99"/>
      <c r="C59" s="100"/>
      <c r="D59" s="25"/>
      <c r="E59" s="25"/>
      <c r="F59" s="25"/>
      <c r="G59" s="25"/>
      <c r="H59" s="25"/>
      <c r="I59" s="25"/>
      <c r="J59" s="25"/>
      <c r="K59" s="25"/>
      <c r="L59" s="200"/>
      <c r="M59" s="200"/>
      <c r="N59" s="339"/>
      <c r="O59" s="111"/>
      <c r="P59" s="83"/>
      <c r="Q59" s="83"/>
      <c r="R59" s="83"/>
      <c r="T59" s="82"/>
    </row>
    <row r="60" spans="2:25" s="1" customFormat="1" x14ac:dyDescent="0.35">
      <c r="B60" s="99"/>
      <c r="C60" s="100"/>
      <c r="D60" s="100" t="s">
        <v>127</v>
      </c>
      <c r="E60" s="25"/>
      <c r="F60" s="25"/>
      <c r="G60" s="25"/>
      <c r="H60" s="25"/>
      <c r="I60" s="25"/>
      <c r="J60" s="25"/>
      <c r="K60" s="25"/>
      <c r="L60" s="202">
        <v>920</v>
      </c>
      <c r="M60" s="306">
        <v>1246</v>
      </c>
      <c r="N60" s="340">
        <v>1249</v>
      </c>
      <c r="O60" s="111"/>
      <c r="P60" s="83"/>
      <c r="Q60" s="83"/>
      <c r="R60" s="83"/>
      <c r="T60" s="82"/>
      <c r="W60" s="83"/>
      <c r="X60" s="83"/>
    </row>
    <row r="61" spans="2:25" s="1" customFormat="1" ht="9" customHeight="1" x14ac:dyDescent="0.35">
      <c r="B61" s="99"/>
      <c r="C61" s="100"/>
      <c r="D61" s="25"/>
      <c r="E61" s="25"/>
      <c r="F61" s="25"/>
      <c r="G61" s="25"/>
      <c r="H61" s="25"/>
      <c r="I61" s="25"/>
      <c r="J61" s="25"/>
      <c r="K61" s="25"/>
      <c r="L61" s="200"/>
      <c r="M61" s="200"/>
      <c r="N61" s="339"/>
      <c r="O61" s="111"/>
      <c r="P61" s="83"/>
      <c r="Q61" s="83"/>
      <c r="R61" s="83"/>
      <c r="T61" s="82"/>
      <c r="W61" s="83"/>
      <c r="X61" s="83"/>
    </row>
    <row r="62" spans="2:25" s="25" customFormat="1" ht="17.5" customHeight="1" x14ac:dyDescent="0.35">
      <c r="B62" s="99"/>
      <c r="C62" s="100"/>
      <c r="D62" s="100" t="s">
        <v>248</v>
      </c>
      <c r="L62" s="201">
        <f>SUM(L65,L71,L73,L75,L77,L81)</f>
        <v>159310</v>
      </c>
      <c r="M62" s="306">
        <f>SUM(M65,M71,M73,M75,M77,M81)</f>
        <v>163329</v>
      </c>
      <c r="N62" s="340">
        <f>SUM(N65,N71,N73,N75,N77,N81)</f>
        <v>166544.68364671999</v>
      </c>
      <c r="O62" s="120"/>
      <c r="P62" s="85"/>
      <c r="Q62" s="83"/>
      <c r="R62" s="83"/>
      <c r="S62" s="1"/>
      <c r="T62" s="82"/>
      <c r="U62" s="1"/>
      <c r="V62" s="1"/>
      <c r="W62" s="83"/>
      <c r="X62" s="83"/>
      <c r="Y62" s="1"/>
    </row>
    <row r="63" spans="2:25" s="25" customFormat="1" ht="8.25" customHeight="1" x14ac:dyDescent="0.35">
      <c r="B63" s="99"/>
      <c r="C63" s="100"/>
      <c r="L63" s="201"/>
      <c r="M63" s="201"/>
      <c r="N63" s="341"/>
      <c r="O63" s="120"/>
      <c r="P63" s="85"/>
      <c r="Q63" s="83"/>
      <c r="R63" s="83"/>
      <c r="S63" s="1"/>
      <c r="T63" s="82"/>
      <c r="U63" s="1"/>
      <c r="V63" s="1"/>
      <c r="W63" s="83"/>
      <c r="X63" s="83"/>
      <c r="Y63" s="1"/>
    </row>
    <row r="64" spans="2:25" s="25" customFormat="1" ht="17.5" customHeight="1" x14ac:dyDescent="0.35">
      <c r="B64" s="99"/>
      <c r="C64" s="100"/>
      <c r="D64" s="216" t="s">
        <v>249</v>
      </c>
      <c r="L64" s="203"/>
      <c r="M64" s="203"/>
      <c r="N64" s="342"/>
      <c r="O64" s="121"/>
      <c r="Q64" s="83"/>
      <c r="R64" s="83"/>
      <c r="S64" s="1"/>
      <c r="T64" s="82"/>
      <c r="U64" s="1"/>
      <c r="V64" s="1"/>
      <c r="W64" s="83"/>
      <c r="X64" s="83"/>
      <c r="Y64" s="1"/>
    </row>
    <row r="65" spans="2:28" s="1" customFormat="1" x14ac:dyDescent="0.35">
      <c r="B65" s="99"/>
      <c r="C65" s="100"/>
      <c r="D65" s="215" t="s">
        <v>250</v>
      </c>
      <c r="E65" s="100"/>
      <c r="F65" s="100"/>
      <c r="G65" s="100"/>
      <c r="H65" s="100"/>
      <c r="I65" s="100"/>
      <c r="J65" s="100"/>
      <c r="K65" s="100"/>
      <c r="L65" s="201">
        <v>27331</v>
      </c>
      <c r="M65" s="201">
        <v>31658</v>
      </c>
      <c r="N65" s="341">
        <v>34625.067000000003</v>
      </c>
      <c r="O65" s="120"/>
      <c r="Q65" s="83"/>
      <c r="R65" s="83"/>
      <c r="T65" s="82"/>
      <c r="W65" s="83"/>
      <c r="X65" s="83"/>
    </row>
    <row r="66" spans="2:28" s="1" customFormat="1" x14ac:dyDescent="0.35">
      <c r="B66" s="99"/>
      <c r="C66" s="100"/>
      <c r="D66" s="217" t="s">
        <v>131</v>
      </c>
      <c r="E66" s="281"/>
      <c r="F66" s="281"/>
      <c r="G66" s="281"/>
      <c r="H66" s="281"/>
      <c r="I66" s="281"/>
      <c r="J66" s="281"/>
      <c r="K66" s="100"/>
      <c r="L66" s="201">
        <v>1784</v>
      </c>
      <c r="M66" s="201">
        <v>3398</v>
      </c>
      <c r="N66" s="343">
        <f>5649.559+362.443+65.311</f>
        <v>6077.3130000000001</v>
      </c>
      <c r="O66" s="120"/>
      <c r="Q66" s="83"/>
      <c r="R66" s="83"/>
      <c r="T66" s="82"/>
      <c r="W66" s="83"/>
      <c r="X66" s="83"/>
    </row>
    <row r="67" spans="2:28" s="1" customFormat="1" x14ac:dyDescent="0.35">
      <c r="B67" s="99"/>
      <c r="C67" s="100"/>
      <c r="D67" s="217" t="s">
        <v>251</v>
      </c>
      <c r="E67" s="204"/>
      <c r="F67" s="100"/>
      <c r="G67" s="100"/>
      <c r="H67" s="100"/>
      <c r="I67" s="100"/>
      <c r="J67" s="100"/>
      <c r="K67" s="100"/>
      <c r="L67" s="284">
        <f>SUM(L66:L66)/L65</f>
        <v>6.5273864842120666E-2</v>
      </c>
      <c r="M67" s="284">
        <f>SUM(M66:M66)/M65</f>
        <v>0.10733463895381894</v>
      </c>
      <c r="N67" s="344">
        <f>SUM(N66:N66)/N65</f>
        <v>0.17551772535198271</v>
      </c>
      <c r="O67" s="122"/>
    </row>
    <row r="68" spans="2:28" s="1" customFormat="1" ht="13.5" customHeight="1" x14ac:dyDescent="0.35">
      <c r="B68" s="99"/>
      <c r="C68" s="100"/>
      <c r="D68" s="214"/>
      <c r="E68" s="100"/>
      <c r="F68" s="100"/>
      <c r="G68" s="100"/>
      <c r="H68" s="100"/>
      <c r="I68" s="100"/>
      <c r="J68" s="100"/>
      <c r="K68" s="100"/>
      <c r="L68" s="100"/>
      <c r="M68" s="25"/>
      <c r="N68" s="100"/>
      <c r="O68" s="122"/>
    </row>
    <row r="69" spans="2:28" s="1" customFormat="1" x14ac:dyDescent="0.35">
      <c r="B69" s="99"/>
      <c r="C69" s="100"/>
      <c r="D69" s="216" t="s">
        <v>252</v>
      </c>
      <c r="E69" s="25"/>
      <c r="F69" s="25"/>
      <c r="G69" s="25"/>
      <c r="H69" s="25"/>
      <c r="I69" s="25"/>
      <c r="J69" s="25"/>
      <c r="K69" s="25"/>
      <c r="N69" s="90"/>
      <c r="O69" s="124"/>
      <c r="P69" s="85"/>
      <c r="Q69" s="69"/>
    </row>
    <row r="70" spans="2:28" s="1" customFormat="1" x14ac:dyDescent="0.35">
      <c r="B70" s="110"/>
      <c r="C70" s="25"/>
      <c r="D70" s="215" t="s">
        <v>253</v>
      </c>
      <c r="E70" s="25"/>
      <c r="F70" s="25"/>
      <c r="G70" s="25"/>
      <c r="H70" s="25"/>
      <c r="I70" s="25"/>
      <c r="J70" s="25"/>
      <c r="K70" s="25"/>
      <c r="L70" s="125">
        <v>10831116</v>
      </c>
      <c r="M70" s="303">
        <v>10828534</v>
      </c>
      <c r="N70" s="325">
        <f>9016711+974+19870+1781168</f>
        <v>10818723</v>
      </c>
      <c r="O70" s="126"/>
      <c r="P70" s="83"/>
      <c r="Q70" s="60"/>
      <c r="R70" s="60"/>
    </row>
    <row r="71" spans="2:28" s="1" customFormat="1" hidden="1" x14ac:dyDescent="0.35">
      <c r="B71" s="110"/>
      <c r="C71" s="25"/>
      <c r="D71" s="228" t="s">
        <v>254</v>
      </c>
      <c r="E71" s="205"/>
      <c r="F71" s="205"/>
      <c r="G71" s="205"/>
      <c r="H71" s="205"/>
      <c r="I71" s="205"/>
      <c r="J71" s="205"/>
      <c r="K71" s="206" t="s">
        <v>255</v>
      </c>
      <c r="L71" s="127">
        <v>116134</v>
      </c>
      <c r="M71" s="307">
        <v>116106</v>
      </c>
      <c r="N71" s="345">
        <v>116053.70395400001</v>
      </c>
      <c r="O71" s="128"/>
      <c r="P71" s="83"/>
      <c r="Q71" s="60"/>
    </row>
    <row r="72" spans="2:28" s="1" customFormat="1" ht="15.5" x14ac:dyDescent="0.35">
      <c r="B72" s="110"/>
      <c r="C72" s="25"/>
      <c r="D72" s="215" t="s">
        <v>256</v>
      </c>
      <c r="E72" s="25"/>
      <c r="F72" s="25"/>
      <c r="G72" s="25"/>
      <c r="H72" s="25"/>
      <c r="I72" s="25"/>
      <c r="J72" s="25"/>
      <c r="K72" s="207"/>
      <c r="L72" s="125">
        <v>265156</v>
      </c>
      <c r="M72" s="303">
        <v>292649</v>
      </c>
      <c r="N72" s="325">
        <f>303036+19194</f>
        <v>322230</v>
      </c>
      <c r="O72" s="126"/>
      <c r="Q72" s="60"/>
      <c r="U72" s="67"/>
      <c r="V72" s="66"/>
      <c r="W72" s="66"/>
      <c r="X72" s="66"/>
      <c r="Y72" s="66"/>
      <c r="Z72" s="68"/>
      <c r="AA72" s="68"/>
      <c r="AB72" s="68"/>
    </row>
    <row r="73" spans="2:28" s="1" customFormat="1" ht="15.5" hidden="1" x14ac:dyDescent="0.35">
      <c r="B73" s="110"/>
      <c r="C73" s="25"/>
      <c r="D73" s="228" t="s">
        <v>254</v>
      </c>
      <c r="E73" s="205"/>
      <c r="F73" s="205"/>
      <c r="G73" s="205"/>
      <c r="H73" s="205"/>
      <c r="I73" s="205"/>
      <c r="J73" s="205"/>
      <c r="K73" s="206" t="s">
        <v>255</v>
      </c>
      <c r="L73" s="127">
        <v>2519</v>
      </c>
      <c r="M73" s="307">
        <v>2780</v>
      </c>
      <c r="N73" s="345">
        <v>3061.1135600000002</v>
      </c>
      <c r="O73" s="128"/>
      <c r="Q73" s="60"/>
      <c r="U73" s="67"/>
      <c r="V73" s="66"/>
      <c r="W73" s="66"/>
      <c r="X73" s="66"/>
      <c r="Y73" s="66"/>
      <c r="Z73" s="68"/>
      <c r="AA73" s="68"/>
      <c r="AB73" s="68"/>
    </row>
    <row r="74" spans="2:28" s="1" customFormat="1" x14ac:dyDescent="0.35">
      <c r="B74" s="110"/>
      <c r="C74" s="25"/>
      <c r="D74" s="215" t="s">
        <v>257</v>
      </c>
      <c r="E74" s="25"/>
      <c r="F74" s="25"/>
      <c r="G74" s="25"/>
      <c r="H74" s="25"/>
      <c r="I74" s="25"/>
      <c r="J74" s="25"/>
      <c r="K74" s="207"/>
      <c r="L74" s="196">
        <v>2991</v>
      </c>
      <c r="M74" s="303">
        <v>5478</v>
      </c>
      <c r="N74" s="325">
        <f>16673</f>
        <v>16673</v>
      </c>
      <c r="O74" s="126"/>
      <c r="Q74" s="60"/>
    </row>
    <row r="75" spans="2:28" s="1" customFormat="1" hidden="1" x14ac:dyDescent="0.35">
      <c r="B75" s="110"/>
      <c r="C75" s="25"/>
      <c r="D75" s="228" t="s">
        <v>254</v>
      </c>
      <c r="E75" s="205"/>
      <c r="F75" s="205"/>
      <c r="G75" s="205"/>
      <c r="H75" s="205"/>
      <c r="I75" s="205"/>
      <c r="J75" s="205"/>
      <c r="K75" s="206" t="s">
        <v>255</v>
      </c>
      <c r="L75" s="208">
        <v>28</v>
      </c>
      <c r="M75" s="208">
        <v>50</v>
      </c>
      <c r="N75" s="346">
        <v>153.33345600000001</v>
      </c>
      <c r="O75" s="129"/>
    </row>
    <row r="76" spans="2:28" s="1" customFormat="1" x14ac:dyDescent="0.35">
      <c r="B76" s="110"/>
      <c r="C76" s="25"/>
      <c r="D76" s="229" t="s">
        <v>258</v>
      </c>
      <c r="E76" s="118"/>
      <c r="F76" s="118"/>
      <c r="G76" s="118"/>
      <c r="H76" s="118"/>
      <c r="I76" s="118"/>
      <c r="J76" s="118"/>
      <c r="K76" s="220"/>
      <c r="L76" s="221">
        <v>1624104</v>
      </c>
      <c r="M76" s="304">
        <v>1537498.189</v>
      </c>
      <c r="N76" s="347">
        <f>1517146</f>
        <v>1517146</v>
      </c>
      <c r="O76" s="126"/>
      <c r="P76" s="82"/>
    </row>
    <row r="77" spans="2:28" s="1" customFormat="1" hidden="1" x14ac:dyDescent="0.35">
      <c r="B77" s="110"/>
      <c r="C77" s="25"/>
      <c r="D77" s="266" t="s">
        <v>254</v>
      </c>
      <c r="E77" s="222"/>
      <c r="F77" s="222"/>
      <c r="G77" s="222"/>
      <c r="H77" s="222"/>
      <c r="I77" s="222"/>
      <c r="J77" s="222"/>
      <c r="K77" s="223" t="s">
        <v>255</v>
      </c>
      <c r="L77" s="224">
        <v>11594</v>
      </c>
      <c r="M77" s="308">
        <v>10976</v>
      </c>
      <c r="N77" s="348">
        <v>10830.841998000002</v>
      </c>
      <c r="O77" s="128"/>
      <c r="P77" s="82"/>
    </row>
    <row r="78" spans="2:28" s="1" customFormat="1" x14ac:dyDescent="0.35">
      <c r="B78" s="110"/>
      <c r="C78" s="25"/>
      <c r="D78" s="230" t="s">
        <v>259</v>
      </c>
      <c r="E78" s="25"/>
      <c r="F78" s="25"/>
      <c r="G78" s="25"/>
      <c r="H78" s="25"/>
      <c r="I78" s="25"/>
      <c r="J78" s="25"/>
      <c r="K78" s="218"/>
      <c r="L78" s="123">
        <f t="shared" ref="L78:N78" si="0">SUM(L70,L72,L74,L76)</f>
        <v>12723367</v>
      </c>
      <c r="M78" s="123">
        <f t="shared" si="0"/>
        <v>12664159.188999999</v>
      </c>
      <c r="N78" s="130">
        <f t="shared" si="0"/>
        <v>12674772</v>
      </c>
      <c r="O78" s="133"/>
    </row>
    <row r="79" spans="2:28" s="1" customFormat="1" x14ac:dyDescent="0.35">
      <c r="B79" s="110"/>
      <c r="C79" s="25"/>
      <c r="D79" s="214"/>
      <c r="E79" s="25"/>
      <c r="F79" s="25"/>
      <c r="G79" s="25"/>
      <c r="H79" s="25"/>
      <c r="I79" s="25"/>
      <c r="J79" s="25"/>
      <c r="K79" s="207"/>
      <c r="L79" s="132"/>
      <c r="M79" s="132"/>
      <c r="N79" s="137"/>
      <c r="O79" s="133"/>
    </row>
    <row r="80" spans="2:28" s="1" customFormat="1" x14ac:dyDescent="0.35">
      <c r="B80" s="110"/>
      <c r="C80" s="25"/>
      <c r="D80" s="216" t="s">
        <v>260</v>
      </c>
      <c r="E80" s="25"/>
      <c r="F80" s="25"/>
      <c r="G80" s="25"/>
      <c r="H80" s="25"/>
      <c r="I80" s="25"/>
      <c r="J80" s="25"/>
      <c r="K80" s="207"/>
      <c r="L80" s="125">
        <v>6134327</v>
      </c>
      <c r="M80" s="303">
        <v>6332159.9707030002</v>
      </c>
      <c r="N80" s="325">
        <f>6554238</f>
        <v>6554238</v>
      </c>
      <c r="O80" s="126"/>
      <c r="P80" s="82"/>
    </row>
    <row r="81" spans="2:20" s="1" customFormat="1" hidden="1" x14ac:dyDescent="0.35">
      <c r="B81" s="110"/>
      <c r="C81" s="25"/>
      <c r="D81" s="228" t="s">
        <v>254</v>
      </c>
      <c r="E81" s="205"/>
      <c r="F81" s="205"/>
      <c r="G81" s="205"/>
      <c r="H81" s="205"/>
      <c r="I81" s="205"/>
      <c r="J81" s="205"/>
      <c r="K81" s="206" t="s">
        <v>255</v>
      </c>
      <c r="L81" s="209">
        <v>1704</v>
      </c>
      <c r="M81" s="209">
        <v>1759</v>
      </c>
      <c r="N81" s="349">
        <v>1820.62367872</v>
      </c>
      <c r="O81" s="116"/>
    </row>
    <row r="82" spans="2:20" s="1" customFormat="1" x14ac:dyDescent="0.35">
      <c r="B82" s="110"/>
      <c r="C82" s="25"/>
      <c r="D82" s="25"/>
      <c r="E82" s="25"/>
      <c r="F82" s="25"/>
      <c r="G82" s="25"/>
      <c r="H82" s="25"/>
      <c r="I82" s="25"/>
      <c r="J82" s="25"/>
      <c r="K82" s="25"/>
      <c r="L82" s="210"/>
      <c r="M82" s="210"/>
      <c r="N82" s="211"/>
      <c r="O82" s="151"/>
    </row>
    <row r="83" spans="2:20" s="1" customFormat="1" ht="20.25" customHeight="1" x14ac:dyDescent="0.35">
      <c r="B83" s="102"/>
      <c r="C83" s="157" t="s">
        <v>261</v>
      </c>
      <c r="D83" s="103"/>
      <c r="E83" s="103"/>
      <c r="F83" s="103"/>
      <c r="G83" s="103"/>
      <c r="H83" s="103"/>
      <c r="I83" s="103"/>
      <c r="J83" s="103"/>
      <c r="K83" s="103"/>
      <c r="L83" s="274" t="s">
        <v>219</v>
      </c>
      <c r="M83" s="199" t="str">
        <f>M13</f>
        <v>FY24</v>
      </c>
      <c r="N83" s="335" t="str">
        <f>N13</f>
        <v>FY25</v>
      </c>
      <c r="O83" s="152"/>
    </row>
    <row r="84" spans="2:20" s="1" customFormat="1" x14ac:dyDescent="0.35">
      <c r="B84" s="110"/>
      <c r="C84" s="25"/>
      <c r="D84" s="25"/>
      <c r="E84" s="25"/>
      <c r="F84" s="25"/>
      <c r="G84" s="25"/>
      <c r="H84" s="25"/>
      <c r="I84" s="25"/>
      <c r="J84" s="25"/>
      <c r="K84" s="25"/>
      <c r="L84" s="210"/>
      <c r="M84" s="210"/>
      <c r="N84" s="211"/>
      <c r="O84" s="151"/>
    </row>
    <row r="85" spans="2:20" s="1" customFormat="1" x14ac:dyDescent="0.35">
      <c r="B85" s="110"/>
      <c r="C85" s="25"/>
      <c r="D85" s="168" t="s">
        <v>262</v>
      </c>
      <c r="E85" s="25"/>
      <c r="F85" s="25"/>
      <c r="G85" s="25"/>
      <c r="H85" s="25"/>
      <c r="I85" s="25"/>
      <c r="J85" s="25"/>
      <c r="K85" s="25"/>
      <c r="L85" s="212">
        <v>156449</v>
      </c>
      <c r="M85" s="210">
        <v>177440</v>
      </c>
      <c r="N85" s="211">
        <v>167124</v>
      </c>
      <c r="O85" s="151"/>
      <c r="Q85" s="42"/>
    </row>
    <row r="86" spans="2:20" s="1" customFormat="1" x14ac:dyDescent="0.35">
      <c r="B86" s="110"/>
      <c r="C86" s="25"/>
      <c r="D86" s="168"/>
      <c r="E86" s="25"/>
      <c r="F86" s="25"/>
      <c r="G86" s="25"/>
      <c r="H86" s="25"/>
      <c r="I86" s="25"/>
      <c r="J86" s="25"/>
      <c r="K86" s="25"/>
      <c r="L86" s="212"/>
      <c r="M86" s="211"/>
      <c r="N86" s="211"/>
      <c r="O86" s="151"/>
    </row>
    <row r="87" spans="2:20" s="1" customFormat="1" ht="21" customHeight="1" x14ac:dyDescent="0.35">
      <c r="B87" s="62"/>
      <c r="C87" s="177" t="s">
        <v>263</v>
      </c>
      <c r="D87" s="113"/>
      <c r="E87" s="113"/>
      <c r="F87" s="113"/>
      <c r="G87" s="113"/>
      <c r="H87" s="113"/>
      <c r="I87" s="113"/>
      <c r="J87" s="113"/>
      <c r="K87" s="113"/>
      <c r="L87" s="114"/>
      <c r="M87" s="148"/>
      <c r="N87" s="148"/>
      <c r="O87" s="115"/>
    </row>
    <row r="88" spans="2:20" s="1" customFormat="1" x14ac:dyDescent="0.35">
      <c r="B88" s="110"/>
      <c r="C88" s="25"/>
      <c r="D88" s="168"/>
      <c r="E88" s="25"/>
      <c r="F88" s="25"/>
      <c r="G88" s="25"/>
      <c r="H88" s="25"/>
      <c r="I88" s="25"/>
      <c r="J88" s="25"/>
      <c r="K88" s="25"/>
      <c r="L88" s="25"/>
      <c r="M88" s="211"/>
      <c r="N88" s="211"/>
      <c r="O88" s="151"/>
    </row>
    <row r="89" spans="2:20" s="1" customFormat="1" x14ac:dyDescent="0.35">
      <c r="B89" s="102"/>
      <c r="C89" s="157" t="s">
        <v>205</v>
      </c>
      <c r="D89" s="279"/>
      <c r="E89" s="279"/>
      <c r="F89" s="279"/>
      <c r="G89" s="285" t="s">
        <v>264</v>
      </c>
      <c r="H89" s="286"/>
      <c r="I89" s="285"/>
      <c r="J89" s="286"/>
      <c r="K89" s="287" t="s">
        <v>265</v>
      </c>
      <c r="L89" s="287" t="s">
        <v>79</v>
      </c>
      <c r="M89" s="288"/>
      <c r="N89" s="288"/>
      <c r="O89" s="101"/>
      <c r="P89" s="83"/>
      <c r="Q89" s="83"/>
      <c r="R89" s="83"/>
      <c r="T89" s="82"/>
    </row>
    <row r="90" spans="2:20" s="1" customFormat="1" x14ac:dyDescent="0.35">
      <c r="B90" s="110"/>
      <c r="C90" s="25"/>
      <c r="D90" s="277"/>
      <c r="E90" s="277"/>
      <c r="F90" s="277"/>
      <c r="G90" s="182"/>
      <c r="H90" s="182"/>
      <c r="I90" s="182"/>
      <c r="J90" s="182"/>
      <c r="K90" s="182"/>
      <c r="L90" s="289"/>
      <c r="M90" s="289"/>
      <c r="N90" s="289"/>
      <c r="O90" s="151"/>
    </row>
    <row r="91" spans="2:20" s="1" customFormat="1" ht="21.65" customHeight="1" x14ac:dyDescent="0.35">
      <c r="B91" s="110"/>
      <c r="C91" s="86" t="s">
        <v>266</v>
      </c>
      <c r="D91" s="295"/>
      <c r="E91" s="295"/>
      <c r="F91" s="295"/>
      <c r="G91" s="296" t="s">
        <v>267</v>
      </c>
      <c r="H91" s="290"/>
      <c r="I91" s="290"/>
      <c r="J91" s="290"/>
      <c r="K91" s="291">
        <v>37834</v>
      </c>
      <c r="L91" s="370" t="s">
        <v>268</v>
      </c>
      <c r="M91" s="370"/>
      <c r="N91" s="370"/>
      <c r="O91" s="151"/>
    </row>
    <row r="92" spans="2:20" s="1" customFormat="1" ht="21.65" customHeight="1" x14ac:dyDescent="0.35">
      <c r="B92" s="110"/>
      <c r="C92" s="86"/>
      <c r="D92" s="295"/>
      <c r="E92" s="295"/>
      <c r="F92" s="295"/>
      <c r="G92" s="296" t="s">
        <v>269</v>
      </c>
      <c r="H92" s="290"/>
      <c r="I92" s="290"/>
      <c r="J92" s="290"/>
      <c r="K92" s="291">
        <v>43405</v>
      </c>
      <c r="L92" s="370"/>
      <c r="M92" s="370"/>
      <c r="N92" s="370"/>
      <c r="O92" s="151"/>
    </row>
    <row r="93" spans="2:20" s="1" customFormat="1" ht="21.65" customHeight="1" x14ac:dyDescent="0.35">
      <c r="B93" s="110"/>
      <c r="C93" s="86"/>
      <c r="D93" s="295"/>
      <c r="E93" s="295"/>
      <c r="F93" s="295"/>
      <c r="G93" s="296" t="s">
        <v>270</v>
      </c>
      <c r="H93" s="290"/>
      <c r="I93" s="290"/>
      <c r="J93" s="290"/>
      <c r="K93" s="291">
        <v>43252</v>
      </c>
      <c r="L93" s="370"/>
      <c r="M93" s="370"/>
      <c r="N93" s="370"/>
      <c r="O93" s="151"/>
    </row>
    <row r="94" spans="2:20" s="1" customFormat="1" ht="21.65" customHeight="1" x14ac:dyDescent="0.35">
      <c r="B94" s="110"/>
      <c r="C94" s="86"/>
      <c r="D94" s="86"/>
      <c r="E94" s="86"/>
      <c r="F94" s="86"/>
      <c r="G94" s="296" t="s">
        <v>271</v>
      </c>
      <c r="H94" s="182"/>
      <c r="I94" s="182"/>
      <c r="J94" s="182"/>
      <c r="K94" s="291">
        <v>44835</v>
      </c>
      <c r="L94" s="370"/>
      <c r="M94" s="370"/>
      <c r="N94" s="370"/>
      <c r="O94" s="151"/>
    </row>
    <row r="95" spans="2:20" s="1" customFormat="1" ht="21.65" customHeight="1" x14ac:dyDescent="0.35">
      <c r="B95" s="110"/>
      <c r="C95" s="86"/>
      <c r="D95" s="295"/>
      <c r="E95" s="295"/>
      <c r="F95" s="295"/>
      <c r="G95" s="296" t="s">
        <v>272</v>
      </c>
      <c r="H95" s="290"/>
      <c r="I95" s="290"/>
      <c r="J95" s="290"/>
      <c r="K95" s="291">
        <v>45809</v>
      </c>
      <c r="L95" s="370"/>
      <c r="M95" s="370"/>
      <c r="N95" s="370"/>
      <c r="O95" s="151"/>
    </row>
    <row r="96" spans="2:20" s="1" customFormat="1" x14ac:dyDescent="0.35">
      <c r="B96" s="110"/>
      <c r="C96" s="86"/>
      <c r="D96" s="295"/>
      <c r="E96" s="295"/>
      <c r="F96" s="295"/>
      <c r="G96" s="296"/>
      <c r="H96" s="290"/>
      <c r="I96" s="290"/>
      <c r="J96" s="290"/>
      <c r="K96" s="291"/>
      <c r="L96" s="324"/>
      <c r="M96" s="324"/>
      <c r="N96" s="324"/>
      <c r="O96" s="151"/>
    </row>
    <row r="97" spans="2:17" s="1" customFormat="1" ht="14.5" customHeight="1" x14ac:dyDescent="0.35">
      <c r="B97" s="110"/>
      <c r="C97" s="86" t="s">
        <v>273</v>
      </c>
      <c r="D97" s="295"/>
      <c r="E97" s="295"/>
      <c r="F97" s="295"/>
      <c r="G97" s="296" t="s">
        <v>274</v>
      </c>
      <c r="H97" s="182"/>
      <c r="I97" s="182"/>
      <c r="J97" s="182"/>
      <c r="K97" s="292">
        <v>45809</v>
      </c>
      <c r="L97" s="370" t="s">
        <v>275</v>
      </c>
      <c r="M97" s="370"/>
      <c r="N97" s="370"/>
      <c r="O97" s="151"/>
    </row>
    <row r="98" spans="2:17" s="1" customFormat="1" ht="76" customHeight="1" x14ac:dyDescent="0.35">
      <c r="B98" s="110"/>
      <c r="C98" s="86"/>
      <c r="D98" s="295"/>
      <c r="E98" s="295"/>
      <c r="F98" s="295"/>
      <c r="G98" s="296"/>
      <c r="H98" s="182"/>
      <c r="I98" s="182"/>
      <c r="J98" s="182"/>
      <c r="K98" s="292"/>
      <c r="L98" s="370"/>
      <c r="M98" s="370"/>
      <c r="N98" s="370"/>
      <c r="O98" s="151"/>
    </row>
    <row r="99" spans="2:17" s="1" customFormat="1" x14ac:dyDescent="0.35">
      <c r="B99" s="110"/>
      <c r="C99" s="86"/>
      <c r="D99" s="295"/>
      <c r="E99" s="295"/>
      <c r="F99" s="295"/>
      <c r="G99" s="296"/>
      <c r="H99" s="182"/>
      <c r="I99" s="182"/>
      <c r="J99" s="182"/>
      <c r="K99" s="292"/>
      <c r="L99" s="324"/>
      <c r="M99" s="324"/>
      <c r="N99" s="324"/>
      <c r="O99" s="151"/>
    </row>
    <row r="100" spans="2:17" s="1" customFormat="1" ht="46.5" customHeight="1" x14ac:dyDescent="0.35">
      <c r="B100" s="110"/>
      <c r="C100" s="362" t="s">
        <v>276</v>
      </c>
      <c r="D100" s="362"/>
      <c r="E100" s="362"/>
      <c r="F100" s="362"/>
      <c r="G100" s="296" t="s">
        <v>277</v>
      </c>
      <c r="H100" s="290"/>
      <c r="I100" s="290"/>
      <c r="J100" s="290"/>
      <c r="K100" s="291">
        <v>43252</v>
      </c>
      <c r="L100" s="370" t="s">
        <v>278</v>
      </c>
      <c r="M100" s="370"/>
      <c r="N100" s="370"/>
      <c r="O100" s="151"/>
    </row>
    <row r="101" spans="2:17" s="1" customFormat="1" ht="46.5" customHeight="1" x14ac:dyDescent="0.35">
      <c r="B101" s="110"/>
      <c r="C101" s="362"/>
      <c r="D101" s="362"/>
      <c r="E101" s="362"/>
      <c r="F101" s="362"/>
      <c r="G101" s="296"/>
      <c r="H101" s="290"/>
      <c r="I101" s="290"/>
      <c r="J101" s="290"/>
      <c r="K101" s="293"/>
      <c r="L101" s="370"/>
      <c r="M101" s="370"/>
      <c r="N101" s="370"/>
      <c r="O101" s="151"/>
    </row>
    <row r="102" spans="2:17" s="1" customFormat="1" ht="14.5" customHeight="1" x14ac:dyDescent="0.35">
      <c r="B102" s="110"/>
      <c r="C102" s="362" t="s">
        <v>279</v>
      </c>
      <c r="D102" s="362"/>
      <c r="E102" s="362"/>
      <c r="F102" s="362"/>
      <c r="G102" s="296" t="s">
        <v>277</v>
      </c>
      <c r="H102" s="290"/>
      <c r="I102" s="290"/>
      <c r="J102" s="290"/>
      <c r="K102" s="291">
        <v>43252</v>
      </c>
      <c r="L102" s="370" t="s">
        <v>280</v>
      </c>
      <c r="M102" s="370"/>
      <c r="N102" s="370"/>
      <c r="O102" s="151"/>
    </row>
    <row r="103" spans="2:17" s="1" customFormat="1" ht="56.15" customHeight="1" x14ac:dyDescent="0.35">
      <c r="B103" s="110"/>
      <c r="C103" s="362"/>
      <c r="D103" s="362"/>
      <c r="E103" s="362"/>
      <c r="F103" s="362"/>
      <c r="G103" s="296"/>
      <c r="H103" s="290"/>
      <c r="I103" s="290"/>
      <c r="J103" s="290"/>
      <c r="K103" s="290"/>
      <c r="L103" s="370"/>
      <c r="M103" s="370"/>
      <c r="N103" s="370"/>
      <c r="O103" s="151"/>
    </row>
    <row r="104" spans="2:17" s="1" customFormat="1" ht="14.5" customHeight="1" x14ac:dyDescent="0.35">
      <c r="B104" s="110"/>
      <c r="C104" s="63"/>
      <c r="D104" s="63"/>
      <c r="E104" s="63"/>
      <c r="F104" s="63"/>
      <c r="G104" s="296"/>
      <c r="H104" s="290"/>
      <c r="I104" s="290"/>
      <c r="J104" s="290"/>
      <c r="K104" s="290"/>
      <c r="L104" s="324"/>
      <c r="M104" s="324"/>
      <c r="N104" s="324"/>
      <c r="O104" s="151"/>
    </row>
    <row r="105" spans="2:17" s="1" customFormat="1" ht="57.65" customHeight="1" x14ac:dyDescent="0.35">
      <c r="B105" s="110"/>
      <c r="C105" s="369" t="s">
        <v>281</v>
      </c>
      <c r="D105" s="369"/>
      <c r="E105" s="369"/>
      <c r="F105" s="369"/>
      <c r="G105" s="296" t="s">
        <v>267</v>
      </c>
      <c r="H105" s="290"/>
      <c r="I105" s="290"/>
      <c r="J105" s="290"/>
      <c r="K105" s="320">
        <v>45748</v>
      </c>
      <c r="L105" s="370" t="s">
        <v>282</v>
      </c>
      <c r="M105" s="370"/>
      <c r="N105" s="370"/>
      <c r="O105" s="151"/>
    </row>
    <row r="106" spans="2:17" s="1" customFormat="1" ht="12" customHeight="1" x14ac:dyDescent="0.35">
      <c r="B106" s="117"/>
      <c r="C106" s="118"/>
      <c r="D106" s="118"/>
      <c r="E106" s="118"/>
      <c r="F106" s="118"/>
      <c r="G106" s="294"/>
      <c r="H106" s="294"/>
      <c r="I106" s="294"/>
      <c r="J106" s="294"/>
      <c r="K106" s="294"/>
      <c r="L106" s="322"/>
      <c r="M106" s="322"/>
      <c r="N106" s="322"/>
      <c r="O106" s="119"/>
    </row>
    <row r="107" spans="2:17" s="1" customFormat="1" ht="121.4" customHeight="1" x14ac:dyDescent="0.35">
      <c r="C107" s="368" t="s">
        <v>283</v>
      </c>
      <c r="D107" s="368"/>
      <c r="E107" s="368"/>
      <c r="F107" s="368"/>
      <c r="G107" s="368"/>
      <c r="H107" s="368"/>
      <c r="I107" s="368"/>
      <c r="J107" s="368"/>
      <c r="K107" s="368"/>
      <c r="L107" s="368"/>
      <c r="M107" s="368"/>
      <c r="N107" s="368"/>
      <c r="O107" s="368"/>
      <c r="P107" s="323"/>
      <c r="Q107" s="323"/>
    </row>
    <row r="108" spans="2:17" s="1" customFormat="1" x14ac:dyDescent="0.35"/>
    <row r="109" spans="2:17" s="1" customFormat="1" x14ac:dyDescent="0.35"/>
    <row r="110" spans="2:17" s="1" customFormat="1" x14ac:dyDescent="0.35"/>
    <row r="111" spans="2:17" s="1" customFormat="1" x14ac:dyDescent="0.35"/>
    <row r="112" spans="2:17"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sheetData>
  <sheetProtection algorithmName="SHA-512" hashValue="zWvldGQ/loK72EDORaVQVt2nO91bi90DhySC4Xw36ihee8Qh4MiUHrDyRQZIrvymGiEvHJsPerXSWYFwBLYNBw==" saltValue="XILmufVgu9JryNcxZY59BQ==" spinCount="100000" sheet="1" objects="1" scenarios="1"/>
  <mergeCells count="9">
    <mergeCell ref="C107:O107"/>
    <mergeCell ref="C100:F101"/>
    <mergeCell ref="C102:F103"/>
    <mergeCell ref="C105:F105"/>
    <mergeCell ref="L91:N95"/>
    <mergeCell ref="L97:N98"/>
    <mergeCell ref="L100:N101"/>
    <mergeCell ref="L102:N103"/>
    <mergeCell ref="L105:N105"/>
  </mergeCells>
  <printOptions horizontalCentered="1"/>
  <pageMargins left="0.23622047244094491" right="0.23622047244094491" top="0.74803149606299213" bottom="0.74803149606299213" header="0.31496062992125984" footer="0.31496062992125984"/>
  <pageSetup paperSize="8" scale="57" orientation="portrait" r:id="rId1"/>
  <headerFooter>
    <oddFooter>&amp;L_x000D_&amp;1#&amp;"Calibri"&amp;8&amp;K000000 Classified as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0CFF567DE812489921BE39CA1FEBDD" ma:contentTypeVersion="19" ma:contentTypeDescription="Create a new document." ma:contentTypeScope="" ma:versionID="354520641670f88bd2c4285887f285c6">
  <xsd:schema xmlns:xsd="http://www.w3.org/2001/XMLSchema" xmlns:xs="http://www.w3.org/2001/XMLSchema" xmlns:p="http://schemas.microsoft.com/office/2006/metadata/properties" xmlns:ns2="1dec92e7-7643-4371-b2d6-275a7734ad29" xmlns:ns3="dc056f76-06ef-4858-a76d-a19c583550fa" targetNamespace="http://schemas.microsoft.com/office/2006/metadata/properties" ma:root="true" ma:fieldsID="bedf4d0698a0ada7e41efc3015322409" ns2:_="" ns3:_="">
    <xsd:import namespace="1dec92e7-7643-4371-b2d6-275a7734ad29"/>
    <xsd:import namespace="dc056f76-06ef-4858-a76d-a19c583550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ec92e7-7643-4371-b2d6-275a7734ad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763573e-c1d9-45a1-84d3-75dcbf349f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056f76-06ef-4858-a76d-a19c583550f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4d52ba-cf90-4065-8962-6bece2f48511}" ma:internalName="TaxCatchAll" ma:showField="CatchAllData" ma:web="dc056f76-06ef-4858-a76d-a19c583550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c056f76-06ef-4858-a76d-a19c583550fa" xsi:nil="true"/>
    <lcf76f155ced4ddcb4097134ff3c332f xmlns="1dec92e7-7643-4371-b2d6-275a7734ad29">
      <Terms xmlns="http://schemas.microsoft.com/office/infopath/2007/PartnerControls"/>
    </lcf76f155ced4ddcb4097134ff3c332f>
    <SharedWithUsers xmlns="dc056f76-06ef-4858-a76d-a19c583550fa">
      <UserInfo>
        <DisplayName>Emma Cowan</DisplayName>
        <AccountId>18</AccountId>
        <AccountType/>
      </UserInfo>
      <UserInfo>
        <DisplayName>Troy Favell</DisplayName>
        <AccountId>104</AccountId>
        <AccountType/>
      </UserInfo>
      <UserInfo>
        <DisplayName>Jo Cullen</DisplayName>
        <AccountId>223</AccountId>
        <AccountType/>
      </UserInfo>
      <UserInfo>
        <DisplayName>Courtney Pond</DisplayName>
        <AccountId>220</AccountId>
        <AccountType/>
      </UserInfo>
      <UserInfo>
        <DisplayName>Kim Basilio</DisplayName>
        <AccountId>221</AccountId>
        <AccountType/>
      </UserInfo>
      <UserInfo>
        <DisplayName>Di Ellis</DisplayName>
        <AccountId>28</AccountId>
        <AccountType/>
      </UserInfo>
      <UserInfo>
        <DisplayName>Katrina Small</DisplayName>
        <AccountId>133</AccountId>
        <AccountType/>
      </UserInfo>
      <UserInfo>
        <DisplayName>Nina Haubold</DisplayName>
        <AccountId>63</AccountId>
        <AccountType/>
      </UserInfo>
      <UserInfo>
        <DisplayName>Marie Ferrett</DisplayName>
        <AccountId>35</AccountId>
        <AccountType/>
      </UserInfo>
      <UserInfo>
        <DisplayName>Robert Giltinan</DisplayName>
        <AccountId>111</AccountId>
        <AccountType/>
      </UserInfo>
      <UserInfo>
        <DisplayName>Joanne De Vlieger</DisplayName>
        <AccountId>168</AccountId>
        <AccountType/>
      </UserInfo>
      <UserInfo>
        <DisplayName>Drew Ashworth</DisplayName>
        <AccountId>171</AccountId>
        <AccountType/>
      </UserInfo>
      <UserInfo>
        <DisplayName>Mel Mariasson</DisplayName>
        <AccountId>415</AccountId>
        <AccountType/>
      </UserInfo>
    </SharedWithUsers>
  </documentManagement>
</p:properties>
</file>

<file path=customXml/itemProps1.xml><?xml version="1.0" encoding="utf-8"?>
<ds:datastoreItem xmlns:ds="http://schemas.openxmlformats.org/officeDocument/2006/customXml" ds:itemID="{25059B64-A322-4808-AFAE-72D94A07EFFA}">
  <ds:schemaRefs>
    <ds:schemaRef ds:uri="http://schemas.microsoft.com/sharepoint/v3/contenttype/forms"/>
  </ds:schemaRefs>
</ds:datastoreItem>
</file>

<file path=customXml/itemProps2.xml><?xml version="1.0" encoding="utf-8"?>
<ds:datastoreItem xmlns:ds="http://schemas.openxmlformats.org/officeDocument/2006/customXml" ds:itemID="{F3C445C7-E524-4FBF-9590-DF8B3B3E6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ec92e7-7643-4371-b2d6-275a7734ad29"/>
    <ds:schemaRef ds:uri="dc056f76-06ef-4858-a76d-a19c58355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3654FA-72F5-41F5-801A-3F216E31491E}">
  <ds:schemaRefs>
    <ds:schemaRef ds:uri="http://schemas.microsoft.com/office/2006/metadata/properties"/>
    <ds:schemaRef ds:uri="http://purl.org/dc/elements/1.1/"/>
    <ds:schemaRef ds:uri="dc056f76-06ef-4858-a76d-a19c583550fa"/>
    <ds:schemaRef ds:uri="http://purl.org/dc/dcmitype/"/>
    <ds:schemaRef ds:uri="http://www.w3.org/XML/1998/namespace"/>
    <ds:schemaRef ds:uri="http://schemas.microsoft.com/office/2006/documentManagement/types"/>
    <ds:schemaRef ds:uri="1dec92e7-7643-4371-b2d6-275a7734ad29"/>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Contents</vt:lpstr>
      <vt:lpstr>1. Methodology &gt;&gt;</vt:lpstr>
      <vt:lpstr>1.1 Basis of preparation</vt:lpstr>
      <vt:lpstr>1.2 Materiality</vt:lpstr>
      <vt:lpstr>1.3 Glossary</vt:lpstr>
      <vt:lpstr>2. NRMA's Climate Commitments</vt:lpstr>
      <vt:lpstr>2. ESG data tables &gt;&gt;</vt:lpstr>
      <vt:lpstr>2.1 Our People</vt:lpstr>
      <vt:lpstr>2.2 Environment</vt:lpstr>
      <vt:lpstr>2.3 Community</vt:lpstr>
      <vt:lpstr>1.1 Basis of preparation (2)</vt:lpstr>
      <vt:lpstr>'1.1 Basis of preparation'!Print_Area</vt:lpstr>
      <vt:lpstr>'1.1 Basis of preparation (2)'!Print_Area</vt:lpstr>
      <vt:lpstr>'1.2 Materiality'!Print_Area</vt:lpstr>
      <vt:lpstr>'1.3 Glossary'!Print_Area</vt:lpstr>
      <vt:lpstr>'2. NRMA''s Climate Commitments'!Print_Area</vt:lpstr>
      <vt:lpstr>'2.1 Our People'!Print_Area</vt:lpstr>
      <vt:lpstr>'2.2 Environment'!Print_Area</vt:lpstr>
      <vt:lpstr>'2.3 Community'!Print_Area</vt:lpstr>
      <vt:lpstr>Contents!Print_Area</vt:lpstr>
      <vt:lpstr>'1.3 Glossary'!Print_Titles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Mackenzie, Conlan</dc:creator>
  <cp:keywords/>
  <dc:description/>
  <cp:lastModifiedBy>Emma Cowan</cp:lastModifiedBy>
  <cp:revision/>
  <dcterms:created xsi:type="dcterms:W3CDTF">2023-05-07T10:25:06Z</dcterms:created>
  <dcterms:modified xsi:type="dcterms:W3CDTF">2025-09-29T03:44:39Z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0x010100EB0CFF567DE812489921BE39CA1FEBDD</vt:lpwstr>
  </property>
  <property fmtid="{D5CDD505-2E9C-101B-9397-08002B2CF9AE}" pid="3" name="MSIP_Label_8fe56f2f-3943-431a-a053-d2ab1486515a_Enabled">
    <vt:lpwstr>true</vt:lpwstr>
  </property>
  <property fmtid="{D5CDD505-2E9C-101B-9397-08002B2CF9AE}" pid="4" name="MSIP_Label_8fe56f2f-3943-431a-a053-d2ab1486515a_SetDate">
    <vt:lpwstr>2024-02-14T23:18:53Z</vt:lpwstr>
  </property>
  <property fmtid="{D5CDD505-2E9C-101B-9397-08002B2CF9AE}" pid="5" name="MSIP_Label_8fe56f2f-3943-431a-a053-d2ab1486515a_Method">
    <vt:lpwstr>Standard</vt:lpwstr>
  </property>
  <property fmtid="{D5CDD505-2E9C-101B-9397-08002B2CF9AE}" pid="6" name="MSIP_Label_8fe56f2f-3943-431a-a053-d2ab1486515a_Name">
    <vt:lpwstr>Internal</vt:lpwstr>
  </property>
  <property fmtid="{D5CDD505-2E9C-101B-9397-08002B2CF9AE}" pid="7" name="MSIP_Label_8fe56f2f-3943-431a-a053-d2ab1486515a_SiteId">
    <vt:lpwstr>03e44363-8cf9-4584-ad0d-bf10f76fb000</vt:lpwstr>
  </property>
  <property fmtid="{D5CDD505-2E9C-101B-9397-08002B2CF9AE}" pid="8" name="MSIP_Label_8fe56f2f-3943-431a-a053-d2ab1486515a_ActionId">
    <vt:lpwstr>518087bf-907d-414e-90e2-230cbd9ab00a</vt:lpwstr>
  </property>
  <property fmtid="{D5CDD505-2E9C-101B-9397-08002B2CF9AE}" pid="9" name="MSIP_Label_8fe56f2f-3943-431a-a053-d2ab1486515a_ContentBits">
    <vt:lpwstr>2</vt:lpwstr>
  </property>
  <property fmtid="{D5CDD505-2E9C-101B-9397-08002B2CF9AE}" pid="10" name="MediaServiceImageTags">
    <vt:lpwstr/>
  </property>
</Properties>
</file>